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155" tabRatio="893" firstSheet="2" activeTab="19"/>
  </bookViews>
  <sheets>
    <sheet name="Лист1 (2)" sheetId="61" state="hidden" r:id="rId1"/>
    <sheet name="Лист1" sheetId="47" state="hidden" r:id="rId2"/>
    <sheet name="команда город" sheetId="21" r:id="rId3"/>
    <sheet name="1" sheetId="49" r:id="rId4"/>
    <sheet name="2" sheetId="56" r:id="rId5"/>
    <sheet name="3" sheetId="57" r:id="rId6"/>
    <sheet name="4" sheetId="58" r:id="rId7"/>
    <sheet name="5" sheetId="59" r:id="rId8"/>
    <sheet name="6" sheetId="60" r:id="rId9"/>
    <sheet name="7" sheetId="65" r:id="rId10"/>
    <sheet name="8" sheetId="66" r:id="rId11"/>
    <sheet name="9" sheetId="67" r:id="rId12"/>
    <sheet name="10" sheetId="68" r:id="rId13"/>
    <sheet name="Свод город (Д)" sheetId="28" r:id="rId14"/>
    <sheet name="Свод город (Ю)" sheetId="25" r:id="rId15"/>
    <sheet name="Списки село" sheetId="39" state="hidden" r:id="rId16"/>
    <sheet name="Списки гор" sheetId="37" state="hidden" r:id="rId17"/>
    <sheet name="многоборье" sheetId="32" r:id="rId18"/>
    <sheet name="эстафета" sheetId="35" r:id="rId19"/>
    <sheet name="Итог ПСС" sheetId="33" r:id="rId20"/>
    <sheet name="Юноши" sheetId="1" state="hidden" r:id="rId21"/>
    <sheet name="Девушки" sheetId="17" state="hidden" r:id="rId22"/>
    <sheet name="Бег 1000 м" sheetId="2" state="hidden" r:id="rId23"/>
    <sheet name="ЛИЧНИКИ" sheetId="64" r:id="rId24"/>
    <sheet name="Бег 30 м" sheetId="63" state="hidden" r:id="rId25"/>
    <sheet name="Бег 60 м" sheetId="3" state="hidden" r:id="rId26"/>
    <sheet name="Подт Отж" sheetId="5" state="hidden" r:id="rId27"/>
    <sheet name="Подъем туловища" sheetId="6" state="hidden" r:id="rId28"/>
    <sheet name="Наклон вперед" sheetId="9" state="hidden" r:id="rId29"/>
    <sheet name="Прыжок с места" sheetId="10" state="hidden" r:id="rId30"/>
  </sheets>
  <definedNames>
    <definedName name="_xlnm._FilterDatabase" localSheetId="22" hidden="1">'Бег 1000 м'!$Q$2:$R$2</definedName>
    <definedName name="_xlnm._FilterDatabase" localSheetId="21" hidden="1">Девушки!$A$7:$U$7</definedName>
    <definedName name="_xlnm._FilterDatabase" localSheetId="0" hidden="1">'Лист1 (2)'!$A$9:$B$9</definedName>
    <definedName name="_xlnm._FilterDatabase" localSheetId="28" hidden="1">'Наклон вперед'!$AB$1:$AC$1</definedName>
    <definedName name="_xlnm._FilterDatabase" localSheetId="26" hidden="1">'Подт Отж'!$M$1:$N$1</definedName>
    <definedName name="_xlnm._FilterDatabase" localSheetId="27" hidden="1">'Подъем туловища'!$AB$1:$AC$1</definedName>
    <definedName name="_xlnm._FilterDatabase" localSheetId="29" hidden="1">'Прыжок с места'!$AB$1:$AC$1</definedName>
    <definedName name="_xlnm._FilterDatabase" localSheetId="13" hidden="1">'Свод город (Д)'!$A$7:$U$7</definedName>
    <definedName name="_xlnm._FilterDatabase" localSheetId="14" hidden="1">'Свод город (Ю)'!$A$7:$U$7</definedName>
    <definedName name="_xlnm._FilterDatabase" localSheetId="16" hidden="1">'Списки гор'!$A$3:$F$3</definedName>
    <definedName name="_xlnm._FilterDatabase" localSheetId="15" hidden="1">'Списки село'!$C$3:$F$3</definedName>
    <definedName name="_xlnm._FilterDatabase" localSheetId="20" hidden="1">Юноши!$A$7:$U$7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3" i="21" l="1"/>
  <c r="G96" i="21"/>
  <c r="G95" i="21"/>
  <c r="G83" i="21"/>
  <c r="G82" i="21"/>
  <c r="D7" i="35" l="1"/>
  <c r="B19" i="33"/>
  <c r="B18" i="33"/>
  <c r="B17" i="33"/>
  <c r="B16" i="33"/>
  <c r="B15" i="33"/>
  <c r="B14" i="33"/>
  <c r="B13" i="33"/>
  <c r="B12" i="33"/>
  <c r="B11" i="33"/>
  <c r="B10" i="33"/>
  <c r="B16" i="35" l="1"/>
  <c r="B15" i="35"/>
  <c r="B14" i="35"/>
  <c r="B13" i="35"/>
  <c r="B12" i="35"/>
  <c r="B11" i="35"/>
  <c r="B10" i="35"/>
  <c r="B9" i="35"/>
  <c r="B8" i="35"/>
  <c r="B7" i="35"/>
  <c r="B16" i="32"/>
  <c r="B15" i="32"/>
  <c r="B14" i="32"/>
  <c r="B13" i="32"/>
  <c r="B12" i="32"/>
  <c r="B11" i="32"/>
  <c r="B10" i="32"/>
  <c r="B9" i="32"/>
  <c r="B8" i="32"/>
  <c r="B7" i="32"/>
  <c r="B63" i="25"/>
  <c r="C63" i="25"/>
  <c r="D63" i="25"/>
  <c r="E63" i="25"/>
  <c r="F63" i="25"/>
  <c r="H63" i="25"/>
  <c r="I63" i="25"/>
  <c r="J63" i="25"/>
  <c r="L63" i="25"/>
  <c r="N63" i="25"/>
  <c r="P63" i="25"/>
  <c r="R63" i="25"/>
  <c r="B64" i="25"/>
  <c r="C64" i="25"/>
  <c r="D64" i="25"/>
  <c r="E64" i="25"/>
  <c r="F64" i="25"/>
  <c r="H64" i="25"/>
  <c r="I64" i="25"/>
  <c r="J64" i="25"/>
  <c r="L64" i="25"/>
  <c r="N64" i="25"/>
  <c r="P64" i="25"/>
  <c r="R64" i="25"/>
  <c r="B65" i="25"/>
  <c r="C65" i="25"/>
  <c r="D65" i="25"/>
  <c r="E65" i="25"/>
  <c r="F65" i="25"/>
  <c r="H65" i="25"/>
  <c r="I65" i="25"/>
  <c r="J65" i="25"/>
  <c r="L65" i="25"/>
  <c r="N65" i="25"/>
  <c r="P65" i="25"/>
  <c r="R65" i="25"/>
  <c r="B66" i="25"/>
  <c r="C66" i="25"/>
  <c r="D66" i="25"/>
  <c r="E66" i="25"/>
  <c r="F66" i="25"/>
  <c r="H66" i="25"/>
  <c r="I66" i="25"/>
  <c r="J66" i="25"/>
  <c r="L66" i="25"/>
  <c r="N66" i="25"/>
  <c r="P66" i="25"/>
  <c r="R66" i="25"/>
  <c r="B67" i="25"/>
  <c r="C67" i="25"/>
  <c r="D67" i="25"/>
  <c r="E67" i="25"/>
  <c r="F67" i="25"/>
  <c r="H67" i="25"/>
  <c r="I67" i="25"/>
  <c r="J67" i="25"/>
  <c r="L67" i="25"/>
  <c r="N67" i="25"/>
  <c r="P67" i="25"/>
  <c r="R67" i="25"/>
  <c r="R62" i="25"/>
  <c r="P62" i="25"/>
  <c r="N62" i="25"/>
  <c r="L62" i="25"/>
  <c r="J62" i="25"/>
  <c r="F62" i="25"/>
  <c r="E62" i="25"/>
  <c r="D62" i="25"/>
  <c r="C62" i="25"/>
  <c r="B62" i="25"/>
  <c r="H62" i="25"/>
  <c r="I62" i="25"/>
  <c r="B57" i="25"/>
  <c r="C57" i="25"/>
  <c r="D57" i="25"/>
  <c r="E57" i="25"/>
  <c r="F57" i="25"/>
  <c r="H57" i="25"/>
  <c r="I57" i="25"/>
  <c r="J57" i="25"/>
  <c r="L57" i="25"/>
  <c r="N57" i="25"/>
  <c r="P57" i="25"/>
  <c r="R57" i="25"/>
  <c r="B58" i="25"/>
  <c r="C58" i="25"/>
  <c r="D58" i="25"/>
  <c r="E58" i="25"/>
  <c r="F58" i="25"/>
  <c r="H58" i="25"/>
  <c r="I58" i="25"/>
  <c r="J58" i="25"/>
  <c r="L58" i="25"/>
  <c r="N58" i="25"/>
  <c r="P58" i="25"/>
  <c r="R58" i="25"/>
  <c r="B59" i="25"/>
  <c r="C59" i="25"/>
  <c r="D59" i="25"/>
  <c r="E59" i="25"/>
  <c r="F59" i="25"/>
  <c r="H59" i="25"/>
  <c r="I59" i="25"/>
  <c r="J59" i="25"/>
  <c r="L59" i="25"/>
  <c r="N59" i="25"/>
  <c r="P59" i="25"/>
  <c r="R59" i="25"/>
  <c r="B60" i="25"/>
  <c r="C60" i="25"/>
  <c r="D60" i="25"/>
  <c r="E60" i="25"/>
  <c r="F60" i="25"/>
  <c r="H60" i="25"/>
  <c r="I60" i="25"/>
  <c r="J60" i="25"/>
  <c r="L60" i="25"/>
  <c r="N60" i="25"/>
  <c r="P60" i="25"/>
  <c r="R60" i="25"/>
  <c r="B61" i="25"/>
  <c r="C61" i="25"/>
  <c r="D61" i="25"/>
  <c r="E61" i="25"/>
  <c r="F61" i="25"/>
  <c r="H61" i="25"/>
  <c r="I61" i="25"/>
  <c r="J61" i="25"/>
  <c r="L61" i="25"/>
  <c r="N61" i="25"/>
  <c r="P61" i="25"/>
  <c r="R61" i="25"/>
  <c r="R56" i="25"/>
  <c r="P56" i="25"/>
  <c r="N56" i="25"/>
  <c r="L56" i="25"/>
  <c r="J56" i="25"/>
  <c r="F56" i="25"/>
  <c r="E56" i="25"/>
  <c r="D56" i="25"/>
  <c r="C56" i="25"/>
  <c r="B56" i="25"/>
  <c r="H56" i="25"/>
  <c r="B51" i="25"/>
  <c r="C51" i="25"/>
  <c r="D51" i="25"/>
  <c r="E51" i="25"/>
  <c r="F51" i="25"/>
  <c r="H51" i="25"/>
  <c r="J51" i="25"/>
  <c r="L51" i="25"/>
  <c r="N51" i="25"/>
  <c r="P51" i="25"/>
  <c r="R51" i="25"/>
  <c r="B52" i="25"/>
  <c r="C52" i="25"/>
  <c r="D52" i="25"/>
  <c r="E52" i="25"/>
  <c r="F52" i="25"/>
  <c r="H52" i="25"/>
  <c r="J52" i="25"/>
  <c r="L52" i="25"/>
  <c r="N52" i="25"/>
  <c r="P52" i="25"/>
  <c r="R52" i="25"/>
  <c r="B53" i="25"/>
  <c r="C53" i="25"/>
  <c r="D53" i="25"/>
  <c r="E53" i="25"/>
  <c r="F53" i="25"/>
  <c r="H53" i="25"/>
  <c r="J53" i="25"/>
  <c r="L53" i="25"/>
  <c r="N53" i="25"/>
  <c r="P53" i="25"/>
  <c r="R53" i="25"/>
  <c r="B54" i="25"/>
  <c r="C54" i="25"/>
  <c r="D54" i="25"/>
  <c r="E54" i="25"/>
  <c r="F54" i="25"/>
  <c r="H54" i="25"/>
  <c r="J54" i="25"/>
  <c r="L54" i="25"/>
  <c r="N54" i="25"/>
  <c r="P54" i="25"/>
  <c r="R54" i="25"/>
  <c r="B55" i="25"/>
  <c r="C55" i="25"/>
  <c r="D55" i="25"/>
  <c r="E55" i="25"/>
  <c r="F55" i="25"/>
  <c r="H55" i="25"/>
  <c r="J55" i="25"/>
  <c r="L55" i="25"/>
  <c r="N55" i="25"/>
  <c r="P55" i="25"/>
  <c r="R55" i="25"/>
  <c r="R50" i="25"/>
  <c r="P50" i="25"/>
  <c r="N50" i="25"/>
  <c r="L50" i="25"/>
  <c r="J50" i="25"/>
  <c r="F50" i="25"/>
  <c r="E50" i="25"/>
  <c r="D50" i="25"/>
  <c r="C50" i="25"/>
  <c r="B50" i="25"/>
  <c r="H50" i="25"/>
  <c r="I50" i="25"/>
  <c r="B45" i="25"/>
  <c r="C45" i="25"/>
  <c r="D45" i="25"/>
  <c r="E45" i="25"/>
  <c r="F45" i="25"/>
  <c r="H45" i="25"/>
  <c r="I45" i="25"/>
  <c r="J45" i="25"/>
  <c r="L45" i="25"/>
  <c r="N45" i="25"/>
  <c r="P45" i="25"/>
  <c r="R45" i="25"/>
  <c r="B46" i="25"/>
  <c r="C46" i="25"/>
  <c r="D46" i="25"/>
  <c r="E46" i="25"/>
  <c r="F46" i="25"/>
  <c r="H46" i="25"/>
  <c r="I46" i="25"/>
  <c r="J46" i="25"/>
  <c r="L46" i="25"/>
  <c r="N46" i="25"/>
  <c r="P46" i="25"/>
  <c r="R46" i="25"/>
  <c r="B47" i="25"/>
  <c r="C47" i="25"/>
  <c r="D47" i="25"/>
  <c r="E47" i="25"/>
  <c r="F47" i="25"/>
  <c r="H47" i="25"/>
  <c r="I47" i="25"/>
  <c r="J47" i="25"/>
  <c r="L47" i="25"/>
  <c r="N47" i="25"/>
  <c r="P47" i="25"/>
  <c r="R47" i="25"/>
  <c r="B48" i="25"/>
  <c r="C48" i="25"/>
  <c r="D48" i="25"/>
  <c r="E48" i="25"/>
  <c r="F48" i="25"/>
  <c r="H48" i="25"/>
  <c r="I48" i="25"/>
  <c r="J48" i="25"/>
  <c r="L48" i="25"/>
  <c r="N48" i="25"/>
  <c r="P48" i="25"/>
  <c r="R48" i="25"/>
  <c r="B49" i="25"/>
  <c r="C49" i="25"/>
  <c r="D49" i="25"/>
  <c r="E49" i="25"/>
  <c r="F49" i="25"/>
  <c r="H49" i="25"/>
  <c r="I49" i="25"/>
  <c r="J49" i="25"/>
  <c r="L49" i="25"/>
  <c r="N49" i="25"/>
  <c r="P49" i="25"/>
  <c r="R49" i="25"/>
  <c r="R44" i="25"/>
  <c r="P44" i="25"/>
  <c r="N44" i="25"/>
  <c r="L44" i="25"/>
  <c r="J44" i="25"/>
  <c r="F44" i="25"/>
  <c r="E44" i="25"/>
  <c r="D44" i="25"/>
  <c r="C44" i="25"/>
  <c r="B44" i="25"/>
  <c r="H44" i="25"/>
  <c r="I44" i="25"/>
  <c r="B63" i="28"/>
  <c r="C63" i="28"/>
  <c r="D63" i="28"/>
  <c r="E63" i="28"/>
  <c r="F63" i="28"/>
  <c r="H63" i="28"/>
  <c r="J63" i="28"/>
  <c r="L63" i="28"/>
  <c r="N63" i="28"/>
  <c r="P63" i="28"/>
  <c r="R63" i="28"/>
  <c r="B64" i="28"/>
  <c r="C64" i="28"/>
  <c r="D64" i="28"/>
  <c r="E64" i="28"/>
  <c r="F64" i="28"/>
  <c r="H64" i="28"/>
  <c r="I64" i="28"/>
  <c r="J64" i="28"/>
  <c r="L64" i="28"/>
  <c r="N64" i="28"/>
  <c r="P64" i="28"/>
  <c r="R64" i="28"/>
  <c r="B65" i="28"/>
  <c r="C65" i="28"/>
  <c r="D65" i="28"/>
  <c r="E65" i="28"/>
  <c r="F65" i="28"/>
  <c r="H65" i="28"/>
  <c r="I65" i="28"/>
  <c r="J65" i="28"/>
  <c r="L65" i="28"/>
  <c r="N65" i="28"/>
  <c r="P65" i="28"/>
  <c r="R65" i="28"/>
  <c r="B66" i="28"/>
  <c r="C66" i="28"/>
  <c r="D66" i="28"/>
  <c r="E66" i="28"/>
  <c r="F66" i="28"/>
  <c r="H66" i="28"/>
  <c r="I66" i="28"/>
  <c r="J66" i="28"/>
  <c r="L66" i="28"/>
  <c r="N66" i="28"/>
  <c r="P66" i="28"/>
  <c r="R66" i="28"/>
  <c r="B67" i="28"/>
  <c r="C67" i="28"/>
  <c r="D67" i="28"/>
  <c r="E67" i="28"/>
  <c r="F67" i="28"/>
  <c r="H67" i="28"/>
  <c r="I67" i="28"/>
  <c r="J67" i="28"/>
  <c r="L67" i="28"/>
  <c r="N67" i="28"/>
  <c r="P67" i="28"/>
  <c r="R67" i="28"/>
  <c r="R62" i="28"/>
  <c r="P62" i="28"/>
  <c r="N62" i="28"/>
  <c r="L62" i="28"/>
  <c r="J62" i="28"/>
  <c r="F62" i="28"/>
  <c r="E62" i="28"/>
  <c r="D62" i="28"/>
  <c r="C62" i="28"/>
  <c r="B62" i="28"/>
  <c r="B57" i="28"/>
  <c r="C57" i="28"/>
  <c r="D57" i="28"/>
  <c r="E57" i="28"/>
  <c r="F57" i="28"/>
  <c r="H57" i="28"/>
  <c r="I57" i="28"/>
  <c r="J57" i="28"/>
  <c r="L57" i="28"/>
  <c r="N57" i="28"/>
  <c r="P57" i="28"/>
  <c r="R57" i="28"/>
  <c r="B58" i="28"/>
  <c r="C58" i="28"/>
  <c r="D58" i="28"/>
  <c r="E58" i="28"/>
  <c r="F58" i="28"/>
  <c r="H58" i="28"/>
  <c r="J58" i="28"/>
  <c r="L58" i="28"/>
  <c r="N58" i="28"/>
  <c r="P58" i="28"/>
  <c r="R58" i="28"/>
  <c r="B59" i="28"/>
  <c r="C59" i="28"/>
  <c r="D59" i="28"/>
  <c r="E59" i="28"/>
  <c r="F59" i="28"/>
  <c r="H59" i="28"/>
  <c r="J59" i="28"/>
  <c r="L59" i="28"/>
  <c r="N59" i="28"/>
  <c r="P59" i="28"/>
  <c r="R59" i="28"/>
  <c r="B60" i="28"/>
  <c r="C60" i="28"/>
  <c r="D60" i="28"/>
  <c r="E60" i="28"/>
  <c r="F60" i="28"/>
  <c r="H60" i="28"/>
  <c r="J60" i="28"/>
  <c r="L60" i="28"/>
  <c r="N60" i="28"/>
  <c r="P60" i="28"/>
  <c r="R60" i="28"/>
  <c r="B61" i="28"/>
  <c r="C61" i="28"/>
  <c r="D61" i="28"/>
  <c r="E61" i="28"/>
  <c r="F61" i="28"/>
  <c r="H61" i="28"/>
  <c r="J61" i="28"/>
  <c r="L61" i="28"/>
  <c r="N61" i="28"/>
  <c r="P61" i="28"/>
  <c r="R61" i="28"/>
  <c r="R56" i="28"/>
  <c r="P56" i="28"/>
  <c r="N56" i="28"/>
  <c r="L56" i="28"/>
  <c r="J56" i="28"/>
  <c r="F56" i="28"/>
  <c r="E56" i="28"/>
  <c r="D56" i="28"/>
  <c r="C56" i="28"/>
  <c r="B56" i="28"/>
  <c r="B51" i="28"/>
  <c r="C51" i="28"/>
  <c r="D51" i="28"/>
  <c r="E51" i="28"/>
  <c r="F51" i="28"/>
  <c r="H51" i="28"/>
  <c r="I51" i="28"/>
  <c r="J51" i="28"/>
  <c r="L51" i="28"/>
  <c r="N51" i="28"/>
  <c r="P51" i="28"/>
  <c r="R51" i="28"/>
  <c r="B52" i="28"/>
  <c r="C52" i="28"/>
  <c r="D52" i="28"/>
  <c r="E52" i="28"/>
  <c r="F52" i="28"/>
  <c r="H52" i="28"/>
  <c r="I52" i="28"/>
  <c r="J52" i="28"/>
  <c r="L52" i="28"/>
  <c r="N52" i="28"/>
  <c r="P52" i="28"/>
  <c r="R52" i="28"/>
  <c r="B53" i="28"/>
  <c r="C53" i="28"/>
  <c r="D53" i="28"/>
  <c r="E53" i="28"/>
  <c r="F53" i="28"/>
  <c r="H53" i="28"/>
  <c r="I53" i="28"/>
  <c r="J53" i="28"/>
  <c r="L53" i="28"/>
  <c r="N53" i="28"/>
  <c r="P53" i="28"/>
  <c r="R53" i="28"/>
  <c r="B54" i="28"/>
  <c r="C54" i="28"/>
  <c r="D54" i="28"/>
  <c r="E54" i="28"/>
  <c r="F54" i="28"/>
  <c r="H54" i="28"/>
  <c r="I54" i="28"/>
  <c r="J54" i="28"/>
  <c r="L54" i="28"/>
  <c r="N54" i="28"/>
  <c r="P54" i="28"/>
  <c r="R54" i="28"/>
  <c r="B55" i="28"/>
  <c r="C55" i="28"/>
  <c r="D55" i="28"/>
  <c r="E55" i="28"/>
  <c r="F55" i="28"/>
  <c r="H55" i="28"/>
  <c r="I55" i="28"/>
  <c r="J55" i="28"/>
  <c r="L55" i="28"/>
  <c r="N55" i="28"/>
  <c r="P55" i="28"/>
  <c r="R55" i="28"/>
  <c r="R50" i="28"/>
  <c r="P50" i="28"/>
  <c r="N50" i="28"/>
  <c r="L50" i="28"/>
  <c r="J50" i="28"/>
  <c r="F50" i="28"/>
  <c r="E50" i="28"/>
  <c r="D50" i="28"/>
  <c r="C50" i="28"/>
  <c r="B50" i="28"/>
  <c r="B45" i="28"/>
  <c r="C45" i="28"/>
  <c r="D45" i="28"/>
  <c r="E45" i="28"/>
  <c r="F45" i="28"/>
  <c r="H45" i="28"/>
  <c r="I45" i="28"/>
  <c r="J45" i="28"/>
  <c r="L45" i="28"/>
  <c r="N45" i="28"/>
  <c r="P45" i="28"/>
  <c r="R45" i="28"/>
  <c r="B46" i="28"/>
  <c r="C46" i="28"/>
  <c r="D46" i="28"/>
  <c r="E46" i="28"/>
  <c r="F46" i="28"/>
  <c r="H46" i="28"/>
  <c r="I46" i="28"/>
  <c r="J46" i="28"/>
  <c r="L46" i="28"/>
  <c r="N46" i="28"/>
  <c r="P46" i="28"/>
  <c r="R46" i="28"/>
  <c r="B47" i="28"/>
  <c r="C47" i="28"/>
  <c r="D47" i="28"/>
  <c r="E47" i="28"/>
  <c r="F47" i="28"/>
  <c r="H47" i="28"/>
  <c r="I47" i="28"/>
  <c r="J47" i="28"/>
  <c r="L47" i="28"/>
  <c r="N47" i="28"/>
  <c r="P47" i="28"/>
  <c r="R47" i="28"/>
  <c r="B48" i="28"/>
  <c r="C48" i="28"/>
  <c r="D48" i="28"/>
  <c r="E48" i="28"/>
  <c r="F48" i="28"/>
  <c r="H48" i="28"/>
  <c r="I48" i="28"/>
  <c r="J48" i="28"/>
  <c r="L48" i="28"/>
  <c r="N48" i="28"/>
  <c r="P48" i="28"/>
  <c r="R48" i="28"/>
  <c r="B49" i="28"/>
  <c r="C49" i="28"/>
  <c r="D49" i="28"/>
  <c r="E49" i="28"/>
  <c r="F49" i="28"/>
  <c r="H49" i="28"/>
  <c r="I49" i="28"/>
  <c r="J49" i="28"/>
  <c r="L49" i="28"/>
  <c r="N49" i="28"/>
  <c r="P49" i="28"/>
  <c r="R49" i="28"/>
  <c r="R44" i="28"/>
  <c r="P44" i="28"/>
  <c r="N44" i="28"/>
  <c r="L44" i="28"/>
  <c r="J44" i="28"/>
  <c r="F44" i="28"/>
  <c r="E44" i="28"/>
  <c r="D44" i="28"/>
  <c r="C44" i="28"/>
  <c r="B44" i="28"/>
  <c r="H44" i="28"/>
  <c r="I44" i="28"/>
  <c r="H50" i="28"/>
  <c r="I50" i="28"/>
  <c r="H56" i="28"/>
  <c r="I56" i="28"/>
  <c r="H62" i="28"/>
  <c r="I8" i="68"/>
  <c r="I22" i="68" s="1"/>
  <c r="I36" i="68" s="1"/>
  <c r="I50" i="68" s="1"/>
  <c r="I64" i="68" s="1"/>
  <c r="I78" i="68" s="1"/>
  <c r="I9" i="68"/>
  <c r="I23" i="68" s="1"/>
  <c r="I37" i="68" s="1"/>
  <c r="I51" i="68" s="1"/>
  <c r="I65" i="68" s="1"/>
  <c r="I79" i="68" s="1"/>
  <c r="I10" i="68"/>
  <c r="I24" i="68" s="1"/>
  <c r="I38" i="68" s="1"/>
  <c r="I52" i="68" s="1"/>
  <c r="I66" i="68" s="1"/>
  <c r="I80" i="68" s="1"/>
  <c r="I11" i="68"/>
  <c r="I25" i="68" s="1"/>
  <c r="I39" i="68" s="1"/>
  <c r="I53" i="68" s="1"/>
  <c r="I67" i="68" s="1"/>
  <c r="I81" i="68" s="1"/>
  <c r="I12" i="68"/>
  <c r="I26" i="68" s="1"/>
  <c r="I40" i="68" s="1"/>
  <c r="I54" i="68" s="1"/>
  <c r="I68" i="68" s="1"/>
  <c r="I82" i="68" s="1"/>
  <c r="H8" i="68"/>
  <c r="H22" i="68" s="1"/>
  <c r="H36" i="68" s="1"/>
  <c r="H50" i="68" s="1"/>
  <c r="H64" i="68" s="1"/>
  <c r="H78" i="68" s="1"/>
  <c r="H9" i="68"/>
  <c r="H23" i="68" s="1"/>
  <c r="H37" i="68" s="1"/>
  <c r="H51" i="68" s="1"/>
  <c r="H65" i="68" s="1"/>
  <c r="H79" i="68" s="1"/>
  <c r="H10" i="68"/>
  <c r="H11" i="68"/>
  <c r="H25" i="68" s="1"/>
  <c r="H39" i="68" s="1"/>
  <c r="H53" i="68" s="1"/>
  <c r="H67" i="68" s="1"/>
  <c r="H81" i="68" s="1"/>
  <c r="H12" i="68"/>
  <c r="H26" i="68" s="1"/>
  <c r="H40" i="68" s="1"/>
  <c r="H54" i="68" s="1"/>
  <c r="H68" i="68" s="1"/>
  <c r="H82" i="68" s="1"/>
  <c r="I7" i="68"/>
  <c r="I21" i="68" s="1"/>
  <c r="I35" i="68" s="1"/>
  <c r="I49" i="68" s="1"/>
  <c r="I63" i="68" s="1"/>
  <c r="I77" i="68" s="1"/>
  <c r="H7" i="68"/>
  <c r="B8" i="68"/>
  <c r="B22" i="68" s="1"/>
  <c r="B36" i="68" s="1"/>
  <c r="B50" i="68" s="1"/>
  <c r="B64" i="68" s="1"/>
  <c r="B78" i="68" s="1"/>
  <c r="B9" i="68"/>
  <c r="B23" i="68" s="1"/>
  <c r="B37" i="68" s="1"/>
  <c r="B51" i="68" s="1"/>
  <c r="B65" i="68" s="1"/>
  <c r="B79" i="68" s="1"/>
  <c r="B10" i="68"/>
  <c r="B24" i="68" s="1"/>
  <c r="B38" i="68" s="1"/>
  <c r="B52" i="68" s="1"/>
  <c r="B66" i="68" s="1"/>
  <c r="B80" i="68" s="1"/>
  <c r="B11" i="68"/>
  <c r="B25" i="68" s="1"/>
  <c r="B39" i="68" s="1"/>
  <c r="B53" i="68" s="1"/>
  <c r="B67" i="68" s="1"/>
  <c r="B81" i="68" s="1"/>
  <c r="B12" i="68"/>
  <c r="B26" i="68" s="1"/>
  <c r="B40" i="68" s="1"/>
  <c r="B54" i="68" s="1"/>
  <c r="B68" i="68" s="1"/>
  <c r="B82" i="68" s="1"/>
  <c r="A8" i="68"/>
  <c r="A9" i="68"/>
  <c r="A23" i="68" s="1"/>
  <c r="A37" i="68" s="1"/>
  <c r="A51" i="68" s="1"/>
  <c r="A65" i="68" s="1"/>
  <c r="A79" i="68" s="1"/>
  <c r="A10" i="68"/>
  <c r="A24" i="68" s="1"/>
  <c r="A38" i="68" s="1"/>
  <c r="A52" i="68" s="1"/>
  <c r="A66" i="68" s="1"/>
  <c r="A80" i="68" s="1"/>
  <c r="A11" i="68"/>
  <c r="A12" i="68"/>
  <c r="B7" i="68"/>
  <c r="B21" i="68" s="1"/>
  <c r="B35" i="68" s="1"/>
  <c r="B49" i="68" s="1"/>
  <c r="B63" i="68" s="1"/>
  <c r="B77" i="68" s="1"/>
  <c r="A7" i="68"/>
  <c r="A21" i="68" s="1"/>
  <c r="A35" i="68" s="1"/>
  <c r="A49" i="68" s="1"/>
  <c r="A63" i="68" s="1"/>
  <c r="A77" i="68" s="1"/>
  <c r="B3" i="68"/>
  <c r="B73" i="68" s="1"/>
  <c r="I8" i="67"/>
  <c r="I22" i="67" s="1"/>
  <c r="I36" i="67" s="1"/>
  <c r="I50" i="67" s="1"/>
  <c r="I64" i="67" s="1"/>
  <c r="I78" i="67" s="1"/>
  <c r="I9" i="67"/>
  <c r="I23" i="67" s="1"/>
  <c r="I37" i="67" s="1"/>
  <c r="I51" i="67" s="1"/>
  <c r="I65" i="67" s="1"/>
  <c r="I79" i="67" s="1"/>
  <c r="I10" i="67"/>
  <c r="I24" i="67" s="1"/>
  <c r="I38" i="67" s="1"/>
  <c r="I52" i="67" s="1"/>
  <c r="I66" i="67" s="1"/>
  <c r="I80" i="67" s="1"/>
  <c r="I11" i="67"/>
  <c r="I12" i="67"/>
  <c r="I26" i="67" s="1"/>
  <c r="I40" i="67" s="1"/>
  <c r="I54" i="67" s="1"/>
  <c r="I68" i="67" s="1"/>
  <c r="I82" i="67" s="1"/>
  <c r="H8" i="67"/>
  <c r="H22" i="67" s="1"/>
  <c r="H36" i="67" s="1"/>
  <c r="H50" i="67" s="1"/>
  <c r="H64" i="67" s="1"/>
  <c r="H78" i="67" s="1"/>
  <c r="H9" i="67"/>
  <c r="H23" i="67" s="1"/>
  <c r="H37" i="67" s="1"/>
  <c r="H51" i="67" s="1"/>
  <c r="H65" i="67" s="1"/>
  <c r="H79" i="67" s="1"/>
  <c r="H10" i="67"/>
  <c r="H11" i="67"/>
  <c r="H25" i="67" s="1"/>
  <c r="H39" i="67" s="1"/>
  <c r="H53" i="67" s="1"/>
  <c r="H67" i="67" s="1"/>
  <c r="H81" i="67" s="1"/>
  <c r="H12" i="67"/>
  <c r="B8" i="67"/>
  <c r="B22" i="67" s="1"/>
  <c r="B36" i="67" s="1"/>
  <c r="B50" i="67" s="1"/>
  <c r="B64" i="67" s="1"/>
  <c r="B78" i="67" s="1"/>
  <c r="B9" i="67"/>
  <c r="B23" i="67" s="1"/>
  <c r="B37" i="67" s="1"/>
  <c r="B51" i="67" s="1"/>
  <c r="B65" i="67" s="1"/>
  <c r="B79" i="67" s="1"/>
  <c r="B10" i="67"/>
  <c r="B24" i="67" s="1"/>
  <c r="B38" i="67" s="1"/>
  <c r="B52" i="67" s="1"/>
  <c r="B66" i="67" s="1"/>
  <c r="B80" i="67" s="1"/>
  <c r="B11" i="67"/>
  <c r="B25" i="67" s="1"/>
  <c r="B39" i="67" s="1"/>
  <c r="B53" i="67" s="1"/>
  <c r="B67" i="67" s="1"/>
  <c r="B81" i="67" s="1"/>
  <c r="B12" i="67"/>
  <c r="B26" i="67" s="1"/>
  <c r="B40" i="67" s="1"/>
  <c r="B54" i="67" s="1"/>
  <c r="B68" i="67" s="1"/>
  <c r="B82" i="67" s="1"/>
  <c r="A8" i="67"/>
  <c r="A22" i="67" s="1"/>
  <c r="A36" i="67" s="1"/>
  <c r="A50" i="67" s="1"/>
  <c r="A64" i="67" s="1"/>
  <c r="A78" i="67" s="1"/>
  <c r="A9" i="67"/>
  <c r="A23" i="67" s="1"/>
  <c r="A37" i="67" s="1"/>
  <c r="A51" i="67" s="1"/>
  <c r="A65" i="67" s="1"/>
  <c r="A79" i="67" s="1"/>
  <c r="A10" i="67"/>
  <c r="A11" i="67"/>
  <c r="A12" i="67"/>
  <c r="A26" i="67" s="1"/>
  <c r="A40" i="67" s="1"/>
  <c r="A54" i="67" s="1"/>
  <c r="A68" i="67" s="1"/>
  <c r="A82" i="67" s="1"/>
  <c r="I7" i="67"/>
  <c r="I21" i="67" s="1"/>
  <c r="I35" i="67" s="1"/>
  <c r="I49" i="67" s="1"/>
  <c r="I63" i="67" s="1"/>
  <c r="I77" i="67" s="1"/>
  <c r="H7" i="67"/>
  <c r="B7" i="67"/>
  <c r="B21" i="67" s="1"/>
  <c r="B35" i="67" s="1"/>
  <c r="B49" i="67" s="1"/>
  <c r="B63" i="67" s="1"/>
  <c r="B77" i="67" s="1"/>
  <c r="A7" i="67"/>
  <c r="B3" i="67"/>
  <c r="B73" i="67" s="1"/>
  <c r="I8" i="66"/>
  <c r="I22" i="66" s="1"/>
  <c r="I36" i="66" s="1"/>
  <c r="I50" i="66" s="1"/>
  <c r="I64" i="66" s="1"/>
  <c r="I78" i="66" s="1"/>
  <c r="I9" i="66"/>
  <c r="I23" i="66" s="1"/>
  <c r="I37" i="66" s="1"/>
  <c r="I51" i="66" s="1"/>
  <c r="I65" i="66" s="1"/>
  <c r="I79" i="66" s="1"/>
  <c r="I10" i="66"/>
  <c r="I24" i="66" s="1"/>
  <c r="I38" i="66" s="1"/>
  <c r="I52" i="66" s="1"/>
  <c r="I66" i="66" s="1"/>
  <c r="I80" i="66" s="1"/>
  <c r="I11" i="66"/>
  <c r="I25" i="66" s="1"/>
  <c r="I39" i="66" s="1"/>
  <c r="I53" i="66" s="1"/>
  <c r="I67" i="66" s="1"/>
  <c r="I81" i="66" s="1"/>
  <c r="I12" i="66"/>
  <c r="I26" i="66" s="1"/>
  <c r="I40" i="66" s="1"/>
  <c r="I54" i="66" s="1"/>
  <c r="I68" i="66" s="1"/>
  <c r="I82" i="66" s="1"/>
  <c r="H8" i="66"/>
  <c r="H22" i="66" s="1"/>
  <c r="H36" i="66" s="1"/>
  <c r="H50" i="66" s="1"/>
  <c r="H64" i="66" s="1"/>
  <c r="H78" i="66" s="1"/>
  <c r="H9" i="66"/>
  <c r="H23" i="66" s="1"/>
  <c r="H37" i="66" s="1"/>
  <c r="H51" i="66" s="1"/>
  <c r="H65" i="66" s="1"/>
  <c r="H79" i="66" s="1"/>
  <c r="H10" i="66"/>
  <c r="H24" i="66" s="1"/>
  <c r="H38" i="66" s="1"/>
  <c r="H52" i="66" s="1"/>
  <c r="H66" i="66" s="1"/>
  <c r="H80" i="66" s="1"/>
  <c r="H11" i="66"/>
  <c r="H25" i="66" s="1"/>
  <c r="H39" i="66" s="1"/>
  <c r="H53" i="66" s="1"/>
  <c r="H67" i="66" s="1"/>
  <c r="H81" i="66" s="1"/>
  <c r="H12" i="66"/>
  <c r="B8" i="66"/>
  <c r="B9" i="66"/>
  <c r="B23" i="66" s="1"/>
  <c r="B37" i="66" s="1"/>
  <c r="B51" i="66" s="1"/>
  <c r="B65" i="66" s="1"/>
  <c r="B79" i="66" s="1"/>
  <c r="B10" i="66"/>
  <c r="B24" i="66" s="1"/>
  <c r="B38" i="66" s="1"/>
  <c r="B52" i="66" s="1"/>
  <c r="B66" i="66" s="1"/>
  <c r="B80" i="66" s="1"/>
  <c r="B11" i="66"/>
  <c r="B25" i="66" s="1"/>
  <c r="B39" i="66" s="1"/>
  <c r="B53" i="66" s="1"/>
  <c r="B67" i="66" s="1"/>
  <c r="B81" i="66" s="1"/>
  <c r="B12" i="66"/>
  <c r="B26" i="66" s="1"/>
  <c r="B40" i="66" s="1"/>
  <c r="B54" i="66" s="1"/>
  <c r="B68" i="66" s="1"/>
  <c r="B82" i="66" s="1"/>
  <c r="A8" i="66"/>
  <c r="A22" i="66" s="1"/>
  <c r="A36" i="66" s="1"/>
  <c r="A50" i="66" s="1"/>
  <c r="A64" i="66" s="1"/>
  <c r="A78" i="66" s="1"/>
  <c r="A9" i="66"/>
  <c r="A23" i="66" s="1"/>
  <c r="A37" i="66" s="1"/>
  <c r="A51" i="66" s="1"/>
  <c r="A65" i="66" s="1"/>
  <c r="A79" i="66" s="1"/>
  <c r="A10" i="66"/>
  <c r="A24" i="66" s="1"/>
  <c r="A38" i="66" s="1"/>
  <c r="A52" i="66" s="1"/>
  <c r="A66" i="66" s="1"/>
  <c r="A80" i="66" s="1"/>
  <c r="A11" i="66"/>
  <c r="A25" i="66" s="1"/>
  <c r="A39" i="66" s="1"/>
  <c r="A53" i="66" s="1"/>
  <c r="A67" i="66" s="1"/>
  <c r="A81" i="66" s="1"/>
  <c r="A12" i="66"/>
  <c r="A26" i="66" s="1"/>
  <c r="A40" i="66" s="1"/>
  <c r="A54" i="66" s="1"/>
  <c r="A68" i="66" s="1"/>
  <c r="A82" i="66" s="1"/>
  <c r="I7" i="66"/>
  <c r="I21" i="66" s="1"/>
  <c r="I35" i="66" s="1"/>
  <c r="I49" i="66" s="1"/>
  <c r="I63" i="66" s="1"/>
  <c r="I77" i="66" s="1"/>
  <c r="H7" i="66"/>
  <c r="H21" i="66" s="1"/>
  <c r="H35" i="66" s="1"/>
  <c r="H49" i="66" s="1"/>
  <c r="H63" i="66" s="1"/>
  <c r="H77" i="66" s="1"/>
  <c r="B7" i="66"/>
  <c r="B21" i="66" s="1"/>
  <c r="B35" i="66" s="1"/>
  <c r="B49" i="66" s="1"/>
  <c r="B63" i="66" s="1"/>
  <c r="B77" i="66" s="1"/>
  <c r="A7" i="66"/>
  <c r="A21" i="66" s="1"/>
  <c r="A35" i="66" s="1"/>
  <c r="A49" i="66" s="1"/>
  <c r="A63" i="66" s="1"/>
  <c r="A77" i="66" s="1"/>
  <c r="I8" i="65"/>
  <c r="I22" i="65" s="1"/>
  <c r="I36" i="65" s="1"/>
  <c r="I50" i="65" s="1"/>
  <c r="I64" i="65" s="1"/>
  <c r="I78" i="65" s="1"/>
  <c r="I9" i="65"/>
  <c r="I23" i="65" s="1"/>
  <c r="I37" i="65" s="1"/>
  <c r="I51" i="65" s="1"/>
  <c r="I65" i="65" s="1"/>
  <c r="I79" i="65" s="1"/>
  <c r="I10" i="65"/>
  <c r="I11" i="65"/>
  <c r="I25" i="65" s="1"/>
  <c r="I39" i="65" s="1"/>
  <c r="I53" i="65" s="1"/>
  <c r="I67" i="65" s="1"/>
  <c r="I81" i="65" s="1"/>
  <c r="I12" i="65"/>
  <c r="I26" i="65" s="1"/>
  <c r="I40" i="65" s="1"/>
  <c r="I54" i="65" s="1"/>
  <c r="I68" i="65" s="1"/>
  <c r="I82" i="65" s="1"/>
  <c r="H8" i="65"/>
  <c r="H22" i="65" s="1"/>
  <c r="H36" i="65" s="1"/>
  <c r="H50" i="65" s="1"/>
  <c r="H64" i="65" s="1"/>
  <c r="H78" i="65" s="1"/>
  <c r="H9" i="65"/>
  <c r="H10" i="65"/>
  <c r="H24" i="65" s="1"/>
  <c r="H38" i="65" s="1"/>
  <c r="H52" i="65" s="1"/>
  <c r="H66" i="65" s="1"/>
  <c r="H80" i="65" s="1"/>
  <c r="H11" i="65"/>
  <c r="H25" i="65" s="1"/>
  <c r="H39" i="65" s="1"/>
  <c r="H53" i="65" s="1"/>
  <c r="H67" i="65" s="1"/>
  <c r="H81" i="65" s="1"/>
  <c r="H12" i="65"/>
  <c r="H26" i="65" s="1"/>
  <c r="H40" i="65" s="1"/>
  <c r="H54" i="65" s="1"/>
  <c r="H68" i="65" s="1"/>
  <c r="H82" i="65" s="1"/>
  <c r="B8" i="65"/>
  <c r="B9" i="65"/>
  <c r="B23" i="65" s="1"/>
  <c r="B37" i="65" s="1"/>
  <c r="B51" i="65" s="1"/>
  <c r="B65" i="65" s="1"/>
  <c r="B79" i="65" s="1"/>
  <c r="B10" i="65"/>
  <c r="B24" i="65" s="1"/>
  <c r="B38" i="65" s="1"/>
  <c r="B52" i="65" s="1"/>
  <c r="B66" i="65" s="1"/>
  <c r="B80" i="65" s="1"/>
  <c r="B11" i="65"/>
  <c r="B25" i="65" s="1"/>
  <c r="B39" i="65" s="1"/>
  <c r="B53" i="65" s="1"/>
  <c r="B67" i="65" s="1"/>
  <c r="B81" i="65" s="1"/>
  <c r="B12" i="65"/>
  <c r="B26" i="65" s="1"/>
  <c r="B40" i="65" s="1"/>
  <c r="B54" i="65" s="1"/>
  <c r="B68" i="65" s="1"/>
  <c r="B82" i="65" s="1"/>
  <c r="A8" i="65"/>
  <c r="A22" i="65" s="1"/>
  <c r="A36" i="65" s="1"/>
  <c r="A50" i="65" s="1"/>
  <c r="A64" i="65" s="1"/>
  <c r="A78" i="65" s="1"/>
  <c r="A9" i="65"/>
  <c r="A23" i="65" s="1"/>
  <c r="A37" i="65" s="1"/>
  <c r="A51" i="65" s="1"/>
  <c r="A65" i="65" s="1"/>
  <c r="A79" i="65" s="1"/>
  <c r="A10" i="65"/>
  <c r="A24" i="65" s="1"/>
  <c r="A38" i="65" s="1"/>
  <c r="A52" i="65" s="1"/>
  <c r="A66" i="65" s="1"/>
  <c r="A80" i="65" s="1"/>
  <c r="A11" i="65"/>
  <c r="A25" i="65" s="1"/>
  <c r="A39" i="65" s="1"/>
  <c r="A53" i="65" s="1"/>
  <c r="A67" i="65" s="1"/>
  <c r="A81" i="65" s="1"/>
  <c r="A12" i="65"/>
  <c r="A26" i="65" s="1"/>
  <c r="A40" i="65" s="1"/>
  <c r="A54" i="65" s="1"/>
  <c r="A68" i="65" s="1"/>
  <c r="A82" i="65" s="1"/>
  <c r="B7" i="65"/>
  <c r="B21" i="65" s="1"/>
  <c r="B35" i="65" s="1"/>
  <c r="B49" i="65" s="1"/>
  <c r="B63" i="65" s="1"/>
  <c r="B77" i="65" s="1"/>
  <c r="A7" i="65"/>
  <c r="A21" i="65" s="1"/>
  <c r="A35" i="65" s="1"/>
  <c r="A49" i="65" s="1"/>
  <c r="A63" i="65" s="1"/>
  <c r="A77" i="65" s="1"/>
  <c r="I7" i="65"/>
  <c r="I21" i="65" s="1"/>
  <c r="I35" i="65" s="1"/>
  <c r="I49" i="65" s="1"/>
  <c r="I63" i="65" s="1"/>
  <c r="I77" i="65" s="1"/>
  <c r="H7" i="65"/>
  <c r="H21" i="65" s="1"/>
  <c r="H35" i="65" s="1"/>
  <c r="H49" i="65" s="1"/>
  <c r="H63" i="65" s="1"/>
  <c r="H77" i="65" s="1"/>
  <c r="B3" i="66"/>
  <c r="I17" i="66" s="1"/>
  <c r="B3" i="65"/>
  <c r="A26" i="68"/>
  <c r="A40" i="68" s="1"/>
  <c r="A54" i="68" s="1"/>
  <c r="A68" i="68" s="1"/>
  <c r="A82" i="68" s="1"/>
  <c r="A25" i="68"/>
  <c r="A39" i="68" s="1"/>
  <c r="A53" i="68" s="1"/>
  <c r="A67" i="68" s="1"/>
  <c r="A81" i="68" s="1"/>
  <c r="H24" i="68"/>
  <c r="H38" i="68" s="1"/>
  <c r="H52" i="68" s="1"/>
  <c r="H66" i="68" s="1"/>
  <c r="H80" i="68" s="1"/>
  <c r="A22" i="68"/>
  <c r="A36" i="68" s="1"/>
  <c r="A50" i="68" s="1"/>
  <c r="A64" i="68" s="1"/>
  <c r="A78" i="68" s="1"/>
  <c r="H21" i="68"/>
  <c r="H35" i="68" s="1"/>
  <c r="H49" i="68" s="1"/>
  <c r="H63" i="68" s="1"/>
  <c r="H77" i="68" s="1"/>
  <c r="I25" i="67"/>
  <c r="I39" i="67" s="1"/>
  <c r="I53" i="67" s="1"/>
  <c r="I67" i="67" s="1"/>
  <c r="I81" i="67" s="1"/>
  <c r="H24" i="67"/>
  <c r="H38" i="67" s="1"/>
  <c r="H52" i="67" s="1"/>
  <c r="H66" i="67" s="1"/>
  <c r="H80" i="67" s="1"/>
  <c r="H26" i="67"/>
  <c r="H40" i="67" s="1"/>
  <c r="H54" i="67" s="1"/>
  <c r="H68" i="67" s="1"/>
  <c r="H82" i="67" s="1"/>
  <c r="A25" i="67"/>
  <c r="A39" i="67" s="1"/>
  <c r="A53" i="67" s="1"/>
  <c r="A67" i="67" s="1"/>
  <c r="A81" i="67" s="1"/>
  <c r="A24" i="67"/>
  <c r="A38" i="67" s="1"/>
  <c r="A52" i="67" s="1"/>
  <c r="A66" i="67" s="1"/>
  <c r="A80" i="67" s="1"/>
  <c r="H21" i="67"/>
  <c r="H35" i="67" s="1"/>
  <c r="H49" i="67" s="1"/>
  <c r="H63" i="67" s="1"/>
  <c r="H77" i="67" s="1"/>
  <c r="A21" i="67"/>
  <c r="A35" i="67" s="1"/>
  <c r="A49" i="67" s="1"/>
  <c r="A63" i="67" s="1"/>
  <c r="A77" i="67" s="1"/>
  <c r="H26" i="66"/>
  <c r="H40" i="66" s="1"/>
  <c r="H54" i="66" s="1"/>
  <c r="H68" i="66" s="1"/>
  <c r="H82" i="66" s="1"/>
  <c r="B22" i="66"/>
  <c r="B36" i="66" s="1"/>
  <c r="B50" i="66" s="1"/>
  <c r="B64" i="66" s="1"/>
  <c r="B78" i="66" s="1"/>
  <c r="I24" i="65"/>
  <c r="I38" i="65" s="1"/>
  <c r="I52" i="65" s="1"/>
  <c r="I66" i="65" s="1"/>
  <c r="I80" i="65" s="1"/>
  <c r="H23" i="65"/>
  <c r="H37" i="65" s="1"/>
  <c r="H51" i="65" s="1"/>
  <c r="H65" i="65" s="1"/>
  <c r="H79" i="65" s="1"/>
  <c r="B22" i="65"/>
  <c r="B36" i="65" s="1"/>
  <c r="B50" i="65" s="1"/>
  <c r="B64" i="65" s="1"/>
  <c r="B78" i="65" s="1"/>
  <c r="B45" i="66" l="1"/>
  <c r="B45" i="68"/>
  <c r="B17" i="68"/>
  <c r="B17" i="67"/>
  <c r="I17" i="67"/>
  <c r="B31" i="67"/>
  <c r="I45" i="67"/>
  <c r="I73" i="66"/>
  <c r="B73" i="66"/>
  <c r="B17" i="66"/>
  <c r="I59" i="67"/>
  <c r="I31" i="67"/>
  <c r="I3" i="67"/>
  <c r="B45" i="67"/>
  <c r="B59" i="67"/>
  <c r="I73" i="67"/>
  <c r="I73" i="68"/>
  <c r="I45" i="68"/>
  <c r="I17" i="68"/>
  <c r="I59" i="68"/>
  <c r="I31" i="68"/>
  <c r="I3" i="68"/>
  <c r="B59" i="68"/>
  <c r="B31" i="68"/>
  <c r="B31" i="66"/>
  <c r="B59" i="66"/>
  <c r="I3" i="66"/>
  <c r="I31" i="66"/>
  <c r="I59" i="66"/>
  <c r="I45" i="66"/>
  <c r="I73" i="65"/>
  <c r="I45" i="65"/>
  <c r="I17" i="65"/>
  <c r="B73" i="65"/>
  <c r="B45" i="65"/>
  <c r="B17" i="65"/>
  <c r="I59" i="65"/>
  <c r="I31" i="65"/>
  <c r="I3" i="65"/>
  <c r="B59" i="65"/>
  <c r="B31" i="65"/>
  <c r="I11" i="33"/>
  <c r="I12" i="33"/>
  <c r="I13" i="33"/>
  <c r="I14" i="33"/>
  <c r="I15" i="33"/>
  <c r="I16" i="33"/>
  <c r="I17" i="33"/>
  <c r="I18" i="33"/>
  <c r="I19" i="33"/>
  <c r="G11" i="33"/>
  <c r="G12" i="33"/>
  <c r="G13" i="33"/>
  <c r="G14" i="33"/>
  <c r="G15" i="33"/>
  <c r="G16" i="33"/>
  <c r="G17" i="33"/>
  <c r="G18" i="33"/>
  <c r="J18" i="33" s="1"/>
  <c r="G19" i="33"/>
  <c r="E11" i="33"/>
  <c r="E12" i="33"/>
  <c r="E13" i="33"/>
  <c r="E14" i="33"/>
  <c r="E15" i="33"/>
  <c r="E16" i="33"/>
  <c r="E17" i="33"/>
  <c r="E18" i="33"/>
  <c r="E19" i="33"/>
  <c r="D8" i="35"/>
  <c r="D9" i="35"/>
  <c r="D10" i="35"/>
  <c r="D11" i="35"/>
  <c r="D12" i="35"/>
  <c r="D13" i="35"/>
  <c r="D14" i="35"/>
  <c r="D15" i="35"/>
  <c r="D16" i="35"/>
  <c r="B306" i="21"/>
  <c r="B273" i="21"/>
  <c r="B240" i="21"/>
  <c r="B207" i="21"/>
  <c r="B174" i="21"/>
  <c r="G328" i="21"/>
  <c r="G327" i="21"/>
  <c r="G326" i="21"/>
  <c r="G325" i="21"/>
  <c r="G324" i="21"/>
  <c r="G323" i="21"/>
  <c r="G315" i="21"/>
  <c r="G314" i="21"/>
  <c r="G313" i="21"/>
  <c r="G312" i="21"/>
  <c r="G311" i="21"/>
  <c r="G310" i="21"/>
  <c r="G295" i="21"/>
  <c r="G294" i="21"/>
  <c r="G293" i="21"/>
  <c r="G292" i="21"/>
  <c r="O292" i="21" s="1"/>
  <c r="O58" i="28" s="1"/>
  <c r="G291" i="21"/>
  <c r="G290" i="21"/>
  <c r="G282" i="21"/>
  <c r="G281" i="21"/>
  <c r="G280" i="21"/>
  <c r="G279" i="21"/>
  <c r="G278" i="21"/>
  <c r="G277" i="21"/>
  <c r="G262" i="21"/>
  <c r="G261" i="21"/>
  <c r="G260" i="21"/>
  <c r="G259" i="21"/>
  <c r="O259" i="21" s="1"/>
  <c r="O52" i="28" s="1"/>
  <c r="G258" i="21"/>
  <c r="G257" i="21"/>
  <c r="G50" i="28" s="1"/>
  <c r="G249" i="21"/>
  <c r="G248" i="21"/>
  <c r="G247" i="21"/>
  <c r="G246" i="21"/>
  <c r="G245" i="21"/>
  <c r="G244" i="21"/>
  <c r="G229" i="21"/>
  <c r="G228" i="21"/>
  <c r="G227" i="21"/>
  <c r="G226" i="21"/>
  <c r="G46" i="28" s="1"/>
  <c r="G225" i="21"/>
  <c r="G224" i="21"/>
  <c r="G216" i="21"/>
  <c r="G215" i="21"/>
  <c r="G214" i="21"/>
  <c r="G213" i="21"/>
  <c r="G212" i="21"/>
  <c r="G211" i="21"/>
  <c r="J14" i="33" l="1"/>
  <c r="K10" i="33" s="1"/>
  <c r="O293" i="21"/>
  <c r="O59" i="28" s="1"/>
  <c r="G59" i="28"/>
  <c r="O290" i="21"/>
  <c r="O56" i="28" s="1"/>
  <c r="G56" i="28"/>
  <c r="Q291" i="21"/>
  <c r="Q57" i="28" s="1"/>
  <c r="G57" i="28"/>
  <c r="Q295" i="21"/>
  <c r="Q61" i="28" s="1"/>
  <c r="G61" i="28"/>
  <c r="S292" i="21"/>
  <c r="S58" i="28" s="1"/>
  <c r="G58" i="28"/>
  <c r="O294" i="21"/>
  <c r="O60" i="28" s="1"/>
  <c r="G60" i="28"/>
  <c r="O278" i="21"/>
  <c r="O57" i="25" s="1"/>
  <c r="G57" i="25"/>
  <c r="S280" i="21"/>
  <c r="S59" i="25" s="1"/>
  <c r="G59" i="25"/>
  <c r="O277" i="21"/>
  <c r="O56" i="25" s="1"/>
  <c r="G56" i="25"/>
  <c r="M281" i="21"/>
  <c r="M60" i="25" s="1"/>
  <c r="G60" i="25"/>
  <c r="O282" i="21"/>
  <c r="O61" i="25" s="1"/>
  <c r="G61" i="25"/>
  <c r="Q279" i="21"/>
  <c r="Q58" i="25" s="1"/>
  <c r="G58" i="25"/>
  <c r="Q258" i="21"/>
  <c r="Q51" i="28" s="1"/>
  <c r="G51" i="28"/>
  <c r="Q262" i="21"/>
  <c r="Q55" i="28" s="1"/>
  <c r="G55" i="28"/>
  <c r="S259" i="21"/>
  <c r="S52" i="28" s="1"/>
  <c r="G52" i="28"/>
  <c r="O260" i="21"/>
  <c r="O53" i="28" s="1"/>
  <c r="G53" i="28"/>
  <c r="O257" i="21"/>
  <c r="O50" i="28" s="1"/>
  <c r="O261" i="21"/>
  <c r="O54" i="28" s="1"/>
  <c r="G54" i="28"/>
  <c r="O244" i="21"/>
  <c r="O50" i="25" s="1"/>
  <c r="G50" i="25"/>
  <c r="O248" i="21"/>
  <c r="O54" i="25" s="1"/>
  <c r="G54" i="25"/>
  <c r="O245" i="21"/>
  <c r="O51" i="25" s="1"/>
  <c r="G51" i="25"/>
  <c r="O249" i="21"/>
  <c r="O55" i="25" s="1"/>
  <c r="G55" i="25"/>
  <c r="Q246" i="21"/>
  <c r="Q52" i="25" s="1"/>
  <c r="G52" i="25"/>
  <c r="S247" i="21"/>
  <c r="S53" i="25" s="1"/>
  <c r="G53" i="25"/>
  <c r="O227" i="21"/>
  <c r="O47" i="28" s="1"/>
  <c r="G47" i="28"/>
  <c r="O226" i="21"/>
  <c r="O46" i="28" s="1"/>
  <c r="S224" i="21"/>
  <c r="S44" i="28" s="1"/>
  <c r="G44" i="28"/>
  <c r="S48" i="28"/>
  <c r="G48" i="28"/>
  <c r="M225" i="21"/>
  <c r="M45" i="28" s="1"/>
  <c r="G45" i="28"/>
  <c r="M49" i="28"/>
  <c r="G49" i="28"/>
  <c r="O211" i="21"/>
  <c r="O44" i="25" s="1"/>
  <c r="G44" i="25"/>
  <c r="M211" i="21"/>
  <c r="M44" i="25" s="1"/>
  <c r="Q212" i="21"/>
  <c r="Q45" i="25" s="1"/>
  <c r="G45" i="25"/>
  <c r="Q49" i="25"/>
  <c r="G49" i="25"/>
  <c r="M213" i="21"/>
  <c r="M46" i="25" s="1"/>
  <c r="G46" i="25"/>
  <c r="O214" i="21"/>
  <c r="O47" i="25" s="1"/>
  <c r="G47" i="25"/>
  <c r="O48" i="25"/>
  <c r="G48" i="25"/>
  <c r="O310" i="21"/>
  <c r="O62" i="25" s="1"/>
  <c r="G62" i="25"/>
  <c r="O311" i="21"/>
  <c r="O63" i="25" s="1"/>
  <c r="G63" i="25"/>
  <c r="Q312" i="21"/>
  <c r="Q64" i="25" s="1"/>
  <c r="G64" i="25"/>
  <c r="S313" i="21"/>
  <c r="S65" i="25" s="1"/>
  <c r="G65" i="25"/>
  <c r="O314" i="21"/>
  <c r="O66" i="25" s="1"/>
  <c r="G66" i="25"/>
  <c r="O315" i="21"/>
  <c r="O67" i="25" s="1"/>
  <c r="G67" i="25"/>
  <c r="O327" i="21"/>
  <c r="O66" i="28" s="1"/>
  <c r="G66" i="28"/>
  <c r="Q324" i="21"/>
  <c r="Q63" i="28" s="1"/>
  <c r="G63" i="28"/>
  <c r="Q328" i="21"/>
  <c r="Q67" i="28" s="1"/>
  <c r="G67" i="28"/>
  <c r="S325" i="21"/>
  <c r="S64" i="28" s="1"/>
  <c r="G64" i="28"/>
  <c r="O323" i="21"/>
  <c r="O62" i="28" s="1"/>
  <c r="G62" i="28"/>
  <c r="O326" i="21"/>
  <c r="O65" i="28" s="1"/>
  <c r="G65" i="28"/>
  <c r="J16" i="33"/>
  <c r="J12" i="33"/>
  <c r="J17" i="33"/>
  <c r="J13" i="33"/>
  <c r="J19" i="33"/>
  <c r="J15" i="33"/>
  <c r="J11" i="33"/>
  <c r="O328" i="21"/>
  <c r="O67" i="28" s="1"/>
  <c r="O325" i="21"/>
  <c r="O64" i="28" s="1"/>
  <c r="O324" i="21"/>
  <c r="O63" i="28" s="1"/>
  <c r="O281" i="21"/>
  <c r="O60" i="25" s="1"/>
  <c r="O262" i="21"/>
  <c r="O55" i="28" s="1"/>
  <c r="O258" i="21"/>
  <c r="O51" i="28" s="1"/>
  <c r="O224" i="21"/>
  <c r="O44" i="28" s="1"/>
  <c r="O49" i="28"/>
  <c r="O225" i="21"/>
  <c r="O45" i="28" s="1"/>
  <c r="O280" i="21"/>
  <c r="O59" i="25" s="1"/>
  <c r="K293" i="21"/>
  <c r="K59" i="28" s="1"/>
  <c r="O49" i="25"/>
  <c r="O212" i="21"/>
  <c r="O45" i="25" s="1"/>
  <c r="O247" i="21"/>
  <c r="O53" i="25" s="1"/>
  <c r="O295" i="21"/>
  <c r="O61" i="28" s="1"/>
  <c r="O291" i="21"/>
  <c r="O57" i="28" s="1"/>
  <c r="O313" i="21"/>
  <c r="O65" i="25" s="1"/>
  <c r="O213" i="21"/>
  <c r="O46" i="25" s="1"/>
  <c r="O48" i="28"/>
  <c r="O246" i="21"/>
  <c r="O52" i="25" s="1"/>
  <c r="O279" i="21"/>
  <c r="O58" i="25" s="1"/>
  <c r="O312" i="21"/>
  <c r="O64" i="25" s="1"/>
  <c r="S327" i="21"/>
  <c r="S66" i="28" s="1"/>
  <c r="K211" i="21"/>
  <c r="K44" i="25" s="1"/>
  <c r="K281" i="21"/>
  <c r="K60" i="25" s="1"/>
  <c r="S323" i="21"/>
  <c r="S62" i="28" s="1"/>
  <c r="M326" i="21"/>
  <c r="M65" i="28" s="1"/>
  <c r="S261" i="21"/>
  <c r="S54" i="28" s="1"/>
  <c r="K227" i="21"/>
  <c r="K47" i="28" s="1"/>
  <c r="K260" i="21"/>
  <c r="K53" i="28" s="1"/>
  <c r="M293" i="21"/>
  <c r="M59" i="28" s="1"/>
  <c r="S49" i="25"/>
  <c r="M227" i="21"/>
  <c r="M47" i="28" s="1"/>
  <c r="S249" i="21"/>
  <c r="S55" i="25" s="1"/>
  <c r="M260" i="21"/>
  <c r="M53" i="28" s="1"/>
  <c r="I281" i="21"/>
  <c r="S311" i="21"/>
  <c r="S63" i="25" s="1"/>
  <c r="M323" i="21"/>
  <c r="M62" i="28" s="1"/>
  <c r="M310" i="21"/>
  <c r="M62" i="25" s="1"/>
  <c r="S244" i="21"/>
  <c r="S50" i="25" s="1"/>
  <c r="K314" i="21"/>
  <c r="K66" i="25" s="1"/>
  <c r="S227" i="21"/>
  <c r="S47" i="28" s="1"/>
  <c r="K244" i="21"/>
  <c r="K50" i="25" s="1"/>
  <c r="S245" i="21"/>
  <c r="S51" i="25" s="1"/>
  <c r="S260" i="21"/>
  <c r="S53" i="28" s="1"/>
  <c r="K277" i="21"/>
  <c r="K56" i="25" s="1"/>
  <c r="M49" i="25"/>
  <c r="I227" i="21"/>
  <c r="M244" i="21"/>
  <c r="M50" i="25" s="1"/>
  <c r="M249" i="21"/>
  <c r="M55" i="25" s="1"/>
  <c r="I260" i="21"/>
  <c r="M277" i="21"/>
  <c r="M56" i="25" s="1"/>
  <c r="S281" i="21"/>
  <c r="S60" i="25" s="1"/>
  <c r="S290" i="21"/>
  <c r="S56" i="28" s="1"/>
  <c r="M311" i="21"/>
  <c r="M63" i="25" s="1"/>
  <c r="M327" i="21"/>
  <c r="M66" i="28" s="1"/>
  <c r="I244" i="21"/>
  <c r="S282" i="21"/>
  <c r="S61" i="25" s="1"/>
  <c r="K290" i="21"/>
  <c r="K56" i="28" s="1"/>
  <c r="M291" i="21"/>
  <c r="M57" i="28" s="1"/>
  <c r="M290" i="21"/>
  <c r="M56" i="28" s="1"/>
  <c r="K311" i="21"/>
  <c r="K63" i="25" s="1"/>
  <c r="M312" i="21"/>
  <c r="M64" i="25" s="1"/>
  <c r="M314" i="21"/>
  <c r="M66" i="25" s="1"/>
  <c r="K327" i="21"/>
  <c r="K66" i="28" s="1"/>
  <c r="M328" i="21"/>
  <c r="M67" i="28" s="1"/>
  <c r="Q48" i="25"/>
  <c r="Q248" i="21"/>
  <c r="Q54" i="25" s="1"/>
  <c r="I215" i="21"/>
  <c r="I62" i="28" s="1"/>
  <c r="K224" i="21"/>
  <c r="K44" i="28" s="1"/>
  <c r="I226" i="21"/>
  <c r="I248" i="21"/>
  <c r="S248" i="21"/>
  <c r="S54" i="25" s="1"/>
  <c r="K257" i="21"/>
  <c r="K50" i="28" s="1"/>
  <c r="K278" i="21"/>
  <c r="K57" i="25" s="1"/>
  <c r="M279" i="21"/>
  <c r="M58" i="25" s="1"/>
  <c r="K294" i="21"/>
  <c r="K60" i="28" s="1"/>
  <c r="M295" i="21"/>
  <c r="M61" i="28" s="1"/>
  <c r="M224" i="21"/>
  <c r="M44" i="28" s="1"/>
  <c r="Q226" i="21"/>
  <c r="Q46" i="28" s="1"/>
  <c r="K245" i="21"/>
  <c r="K51" i="25" s="1"/>
  <c r="M246" i="21"/>
  <c r="M52" i="25" s="1"/>
  <c r="K248" i="21"/>
  <c r="K54" i="25" s="1"/>
  <c r="I211" i="21"/>
  <c r="I58" i="28" s="1"/>
  <c r="S211" i="21"/>
  <c r="S44" i="25" s="1"/>
  <c r="S212" i="21"/>
  <c r="S45" i="25" s="1"/>
  <c r="Q214" i="21"/>
  <c r="Q47" i="25" s="1"/>
  <c r="M48" i="25"/>
  <c r="K49" i="25"/>
  <c r="Q227" i="21"/>
  <c r="Q47" i="28" s="1"/>
  <c r="Q244" i="21"/>
  <c r="Q50" i="25" s="1"/>
  <c r="M245" i="21"/>
  <c r="M51" i="25" s="1"/>
  <c r="M248" i="21"/>
  <c r="M54" i="25" s="1"/>
  <c r="K249" i="21"/>
  <c r="K55" i="25" s="1"/>
  <c r="S257" i="21"/>
  <c r="S50" i="28" s="1"/>
  <c r="Q260" i="21"/>
  <c r="Q53" i="28" s="1"/>
  <c r="M261" i="21"/>
  <c r="M54" i="28" s="1"/>
  <c r="I277" i="21"/>
  <c r="S277" i="21"/>
  <c r="S56" i="25" s="1"/>
  <c r="S278" i="21"/>
  <c r="S57" i="25" s="1"/>
  <c r="Q281" i="21"/>
  <c r="Q60" i="25" s="1"/>
  <c r="M282" i="21"/>
  <c r="M61" i="25" s="1"/>
  <c r="I293" i="21"/>
  <c r="S293" i="21"/>
  <c r="S59" i="28" s="1"/>
  <c r="S294" i="21"/>
  <c r="S60" i="28" s="1"/>
  <c r="K310" i="21"/>
  <c r="K62" i="25" s="1"/>
  <c r="I314" i="21"/>
  <c r="S314" i="21"/>
  <c r="S66" i="25" s="1"/>
  <c r="S315" i="21"/>
  <c r="S67" i="25" s="1"/>
  <c r="K323" i="21"/>
  <c r="K62" i="28" s="1"/>
  <c r="M324" i="21"/>
  <c r="M63" i="28" s="1"/>
  <c r="K326" i="21"/>
  <c r="K65" i="28" s="1"/>
  <c r="K212" i="21"/>
  <c r="K45" i="25" s="1"/>
  <c r="S48" i="25"/>
  <c r="M258" i="21"/>
  <c r="M51" i="28" s="1"/>
  <c r="Q310" i="21"/>
  <c r="Q62" i="25" s="1"/>
  <c r="K315" i="21"/>
  <c r="K67" i="25" s="1"/>
  <c r="Q326" i="21"/>
  <c r="Q65" i="28" s="1"/>
  <c r="Q211" i="21"/>
  <c r="Q44" i="25" s="1"/>
  <c r="M212" i="21"/>
  <c r="M45" i="25" s="1"/>
  <c r="I214" i="21"/>
  <c r="I61" i="28" s="1"/>
  <c r="K48" i="25"/>
  <c r="M48" i="28"/>
  <c r="M257" i="21"/>
  <c r="M50" i="28" s="1"/>
  <c r="K261" i="21"/>
  <c r="K54" i="28" s="1"/>
  <c r="M262" i="21"/>
  <c r="M55" i="28" s="1"/>
  <c r="Q277" i="21"/>
  <c r="Q56" i="25" s="1"/>
  <c r="M278" i="21"/>
  <c r="M57" i="25" s="1"/>
  <c r="K282" i="21"/>
  <c r="K61" i="25" s="1"/>
  <c r="Q293" i="21"/>
  <c r="Q59" i="28" s="1"/>
  <c r="M294" i="21"/>
  <c r="M60" i="28" s="1"/>
  <c r="I310" i="21"/>
  <c r="S310" i="21"/>
  <c r="S62" i="25" s="1"/>
  <c r="Q314" i="21"/>
  <c r="Q66" i="25" s="1"/>
  <c r="M315" i="21"/>
  <c r="M67" i="25" s="1"/>
  <c r="I326" i="21"/>
  <c r="S326" i="21"/>
  <c r="S65" i="28" s="1"/>
  <c r="I311" i="21"/>
  <c r="Q311" i="21"/>
  <c r="Q63" i="25" s="1"/>
  <c r="K312" i="21"/>
  <c r="K64" i="25" s="1"/>
  <c r="S312" i="21"/>
  <c r="S64" i="25" s="1"/>
  <c r="M313" i="21"/>
  <c r="M65" i="25" s="1"/>
  <c r="I315" i="21"/>
  <c r="Q315" i="21"/>
  <c r="Q67" i="25" s="1"/>
  <c r="I323" i="21"/>
  <c r="Q323" i="21"/>
  <c r="Q62" i="28" s="1"/>
  <c r="K324" i="21"/>
  <c r="K63" i="28" s="1"/>
  <c r="S324" i="21"/>
  <c r="S63" i="28" s="1"/>
  <c r="M325" i="21"/>
  <c r="M64" i="28" s="1"/>
  <c r="I327" i="21"/>
  <c r="Q327" i="21"/>
  <c r="Q66" i="28" s="1"/>
  <c r="K328" i="21"/>
  <c r="K67" i="28" s="1"/>
  <c r="S328" i="21"/>
  <c r="S67" i="28" s="1"/>
  <c r="I313" i="21"/>
  <c r="Q313" i="21"/>
  <c r="Q65" i="25" s="1"/>
  <c r="I325" i="21"/>
  <c r="Q325" i="21"/>
  <c r="Q64" i="28" s="1"/>
  <c r="I312" i="21"/>
  <c r="K313" i="21"/>
  <c r="K65" i="25" s="1"/>
  <c r="I324" i="21"/>
  <c r="K325" i="21"/>
  <c r="K64" i="28" s="1"/>
  <c r="I328" i="21"/>
  <c r="Q280" i="21"/>
  <c r="Q59" i="25" s="1"/>
  <c r="I292" i="21"/>
  <c r="I278" i="21"/>
  <c r="Q278" i="21"/>
  <c r="Q57" i="25" s="1"/>
  <c r="K279" i="21"/>
  <c r="K58" i="25" s="1"/>
  <c r="S279" i="21"/>
  <c r="S58" i="25" s="1"/>
  <c r="M280" i="21"/>
  <c r="M59" i="25" s="1"/>
  <c r="I282" i="21"/>
  <c r="Q282" i="21"/>
  <c r="Q61" i="25" s="1"/>
  <c r="I290" i="21"/>
  <c r="Q290" i="21"/>
  <c r="Q56" i="28" s="1"/>
  <c r="K291" i="21"/>
  <c r="K57" i="28" s="1"/>
  <c r="S291" i="21"/>
  <c r="S57" i="28" s="1"/>
  <c r="M292" i="21"/>
  <c r="M58" i="28" s="1"/>
  <c r="I294" i="21"/>
  <c r="Q294" i="21"/>
  <c r="Q60" i="28" s="1"/>
  <c r="K295" i="21"/>
  <c r="K61" i="28" s="1"/>
  <c r="S295" i="21"/>
  <c r="S61" i="28" s="1"/>
  <c r="I280" i="21"/>
  <c r="Q292" i="21"/>
  <c r="Q58" i="28" s="1"/>
  <c r="I279" i="21"/>
  <c r="K280" i="21"/>
  <c r="K59" i="25" s="1"/>
  <c r="I291" i="21"/>
  <c r="K292" i="21"/>
  <c r="K58" i="28" s="1"/>
  <c r="I295" i="21"/>
  <c r="I247" i="21"/>
  <c r="Q247" i="21"/>
  <c r="Q53" i="25" s="1"/>
  <c r="I259" i="21"/>
  <c r="I245" i="21"/>
  <c r="Q245" i="21"/>
  <c r="Q51" i="25" s="1"/>
  <c r="K246" i="21"/>
  <c r="K52" i="25" s="1"/>
  <c r="S246" i="21"/>
  <c r="S52" i="25" s="1"/>
  <c r="M247" i="21"/>
  <c r="M53" i="25" s="1"/>
  <c r="I249" i="21"/>
  <c r="Q249" i="21"/>
  <c r="Q55" i="25" s="1"/>
  <c r="I257" i="21"/>
  <c r="Q257" i="21"/>
  <c r="Q50" i="28" s="1"/>
  <c r="K258" i="21"/>
  <c r="K51" i="28" s="1"/>
  <c r="S258" i="21"/>
  <c r="S51" i="28" s="1"/>
  <c r="M259" i="21"/>
  <c r="M52" i="28" s="1"/>
  <c r="I261" i="21"/>
  <c r="Q261" i="21"/>
  <c r="Q54" i="28" s="1"/>
  <c r="K262" i="21"/>
  <c r="K55" i="28" s="1"/>
  <c r="S262" i="21"/>
  <c r="S55" i="28" s="1"/>
  <c r="Q259" i="21"/>
  <c r="Q52" i="28" s="1"/>
  <c r="I246" i="21"/>
  <c r="K247" i="21"/>
  <c r="K53" i="25" s="1"/>
  <c r="I258" i="21"/>
  <c r="K259" i="21"/>
  <c r="K52" i="28" s="1"/>
  <c r="I262" i="21"/>
  <c r="I213" i="21"/>
  <c r="I60" i="28" s="1"/>
  <c r="Q213" i="21"/>
  <c r="Q46" i="25" s="1"/>
  <c r="K214" i="21"/>
  <c r="K47" i="25" s="1"/>
  <c r="S214" i="21"/>
  <c r="S47" i="25" s="1"/>
  <c r="I225" i="21"/>
  <c r="Q225" i="21"/>
  <c r="Q45" i="28" s="1"/>
  <c r="K226" i="21"/>
  <c r="K46" i="28" s="1"/>
  <c r="S226" i="21"/>
  <c r="S46" i="28" s="1"/>
  <c r="I229" i="21"/>
  <c r="Q49" i="28"/>
  <c r="I212" i="21"/>
  <c r="I59" i="28" s="1"/>
  <c r="K213" i="21"/>
  <c r="K46" i="25" s="1"/>
  <c r="S213" i="21"/>
  <c r="S46" i="25" s="1"/>
  <c r="M214" i="21"/>
  <c r="M47" i="25" s="1"/>
  <c r="I216" i="21"/>
  <c r="I63" i="28" s="1"/>
  <c r="I224" i="21"/>
  <c r="Q224" i="21"/>
  <c r="Q44" i="28" s="1"/>
  <c r="K225" i="21"/>
  <c r="K45" i="28" s="1"/>
  <c r="S225" i="21"/>
  <c r="S45" i="28" s="1"/>
  <c r="M226" i="21"/>
  <c r="M46" i="28" s="1"/>
  <c r="I228" i="21"/>
  <c r="Q48" i="28"/>
  <c r="K49" i="28"/>
  <c r="S49" i="28"/>
  <c r="K48" i="28"/>
  <c r="T277" i="21" l="1"/>
  <c r="T310" i="21"/>
  <c r="T281" i="21"/>
  <c r="T227" i="21"/>
  <c r="T215" i="21"/>
  <c r="T326" i="21"/>
  <c r="T291" i="21"/>
  <c r="T211" i="21"/>
  <c r="T260" i="21"/>
  <c r="T314" i="21"/>
  <c r="T293" i="21"/>
  <c r="T244" i="21"/>
  <c r="T248" i="21"/>
  <c r="T324" i="21"/>
  <c r="T313" i="21"/>
  <c r="T323" i="21"/>
  <c r="T327" i="21"/>
  <c r="T311" i="21"/>
  <c r="T63" i="25" s="1"/>
  <c r="T325" i="21"/>
  <c r="T280" i="21"/>
  <c r="T292" i="21"/>
  <c r="T328" i="21"/>
  <c r="T312" i="21"/>
  <c r="T315" i="21"/>
  <c r="T290" i="21"/>
  <c r="T257" i="21"/>
  <c r="T282" i="21"/>
  <c r="T295" i="21"/>
  <c r="T279" i="21"/>
  <c r="T294" i="21"/>
  <c r="T278" i="21"/>
  <c r="T216" i="21"/>
  <c r="T212" i="21"/>
  <c r="T262" i="21"/>
  <c r="T246" i="21"/>
  <c r="T259" i="21"/>
  <c r="T258" i="21"/>
  <c r="T249" i="21"/>
  <c r="T226" i="21"/>
  <c r="T224" i="21"/>
  <c r="T225" i="21"/>
  <c r="T214" i="21"/>
  <c r="T261" i="21"/>
  <c r="T245" i="21"/>
  <c r="T247" i="21"/>
  <c r="T213" i="21"/>
  <c r="T228" i="21"/>
  <c r="T229" i="21"/>
  <c r="B38" i="21"/>
  <c r="B72" i="21"/>
  <c r="T232" i="21" l="1"/>
  <c r="T252" i="21"/>
  <c r="T331" i="21"/>
  <c r="T318" i="21"/>
  <c r="T298" i="21"/>
  <c r="T285" i="21"/>
  <c r="T265" i="21"/>
  <c r="T219" i="21"/>
  <c r="Z328" i="21"/>
  <c r="T67" i="28"/>
  <c r="Z324" i="21"/>
  <c r="T63" i="28"/>
  <c r="Z326" i="21"/>
  <c r="T65" i="28"/>
  <c r="Z327" i="21"/>
  <c r="T66" i="28"/>
  <c r="Z323" i="21"/>
  <c r="T62" i="28"/>
  <c r="Z325" i="21"/>
  <c r="T64" i="28"/>
  <c r="W314" i="21"/>
  <c r="T66" i="25"/>
  <c r="W310" i="21"/>
  <c r="T62" i="25"/>
  <c r="W315" i="21"/>
  <c r="T67" i="25"/>
  <c r="W312" i="21"/>
  <c r="T64" i="25"/>
  <c r="W313" i="21"/>
  <c r="T65" i="25"/>
  <c r="Z294" i="21"/>
  <c r="T60" i="28"/>
  <c r="T56" i="28"/>
  <c r="Z292" i="21"/>
  <c r="T58" i="28"/>
  <c r="Z295" i="21"/>
  <c r="T61" i="28"/>
  <c r="Z293" i="21"/>
  <c r="T59" i="28"/>
  <c r="Z291" i="21"/>
  <c r="T57" i="28"/>
  <c r="W280" i="21"/>
  <c r="T59" i="25"/>
  <c r="W278" i="21"/>
  <c r="T57" i="25"/>
  <c r="W282" i="21"/>
  <c r="T61" i="25"/>
  <c r="W281" i="21"/>
  <c r="T60" i="25"/>
  <c r="W279" i="21"/>
  <c r="T58" i="25"/>
  <c r="W277" i="21"/>
  <c r="T56" i="25"/>
  <c r="Z258" i="21"/>
  <c r="T51" i="28"/>
  <c r="Z260" i="21"/>
  <c r="T53" i="28"/>
  <c r="Z259" i="21"/>
  <c r="T52" i="28"/>
  <c r="Z261" i="21"/>
  <c r="T54" i="28"/>
  <c r="Z262" i="21"/>
  <c r="T55" i="28"/>
  <c r="Z257" i="21"/>
  <c r="T50" i="28"/>
  <c r="W247" i="21"/>
  <c r="T53" i="25"/>
  <c r="W248" i="21"/>
  <c r="T54" i="25"/>
  <c r="W245" i="21"/>
  <c r="T51" i="25"/>
  <c r="W244" i="21"/>
  <c r="T50" i="25"/>
  <c r="W246" i="21"/>
  <c r="T52" i="25"/>
  <c r="W249" i="21"/>
  <c r="T55" i="25"/>
  <c r="Z225" i="21"/>
  <c r="T45" i="28"/>
  <c r="Z229" i="21"/>
  <c r="T49" i="28"/>
  <c r="Z224" i="21"/>
  <c r="T44" i="28"/>
  <c r="Z227" i="21"/>
  <c r="T47" i="28"/>
  <c r="Z228" i="21"/>
  <c r="T48" i="28"/>
  <c r="Z226" i="21"/>
  <c r="T46" i="28"/>
  <c r="W212" i="21"/>
  <c r="T45" i="25"/>
  <c r="W215" i="21"/>
  <c r="T48" i="25"/>
  <c r="W216" i="21"/>
  <c r="T49" i="25"/>
  <c r="W211" i="21"/>
  <c r="T44" i="25"/>
  <c r="W213" i="21"/>
  <c r="T46" i="25"/>
  <c r="W214" i="21"/>
  <c r="T47" i="25"/>
  <c r="W311" i="21"/>
  <c r="Z290" i="21"/>
  <c r="D35" i="25"/>
  <c r="D38" i="28"/>
  <c r="D267" i="21" l="1"/>
  <c r="C14" i="32" s="1"/>
  <c r="D300" i="21"/>
  <c r="C15" i="32" s="1"/>
  <c r="D333" i="21"/>
  <c r="C16" i="32" s="1"/>
  <c r="D234" i="21"/>
  <c r="C13" i="32" s="1"/>
  <c r="A8" i="60"/>
  <c r="A22" i="60" s="1"/>
  <c r="A36" i="60" s="1"/>
  <c r="A50" i="60" s="1"/>
  <c r="A64" i="60" s="1"/>
  <c r="A78" i="60" s="1"/>
  <c r="B8" i="60"/>
  <c r="B22" i="60" s="1"/>
  <c r="B36" i="60" s="1"/>
  <c r="B50" i="60" s="1"/>
  <c r="B64" i="60" s="1"/>
  <c r="B78" i="60" s="1"/>
  <c r="A9" i="60"/>
  <c r="A23" i="60" s="1"/>
  <c r="A37" i="60" s="1"/>
  <c r="A51" i="60" s="1"/>
  <c r="A65" i="60" s="1"/>
  <c r="A79" i="60" s="1"/>
  <c r="B9" i="60"/>
  <c r="B23" i="60" s="1"/>
  <c r="B37" i="60" s="1"/>
  <c r="B51" i="60" s="1"/>
  <c r="B65" i="60" s="1"/>
  <c r="B79" i="60" s="1"/>
  <c r="A10" i="60"/>
  <c r="A24" i="60" s="1"/>
  <c r="A38" i="60" s="1"/>
  <c r="A52" i="60" s="1"/>
  <c r="A66" i="60" s="1"/>
  <c r="A80" i="60" s="1"/>
  <c r="B10" i="60"/>
  <c r="B24" i="60" s="1"/>
  <c r="B38" i="60" s="1"/>
  <c r="B52" i="60" s="1"/>
  <c r="B66" i="60" s="1"/>
  <c r="B80" i="60" s="1"/>
  <c r="A11" i="60"/>
  <c r="A25" i="60" s="1"/>
  <c r="A39" i="60" s="1"/>
  <c r="A53" i="60" s="1"/>
  <c r="A67" i="60" s="1"/>
  <c r="A81" i="60" s="1"/>
  <c r="B11" i="60"/>
  <c r="B25" i="60" s="1"/>
  <c r="B39" i="60" s="1"/>
  <c r="B53" i="60" s="1"/>
  <c r="B67" i="60" s="1"/>
  <c r="B81" i="60" s="1"/>
  <c r="A12" i="60"/>
  <c r="A26" i="60" s="1"/>
  <c r="A40" i="60" s="1"/>
  <c r="A54" i="60" s="1"/>
  <c r="A68" i="60" s="1"/>
  <c r="A82" i="60" s="1"/>
  <c r="B12" i="60"/>
  <c r="B26" i="60" s="1"/>
  <c r="B40" i="60" s="1"/>
  <c r="B54" i="60" s="1"/>
  <c r="B68" i="60" s="1"/>
  <c r="B82" i="60" s="1"/>
  <c r="B7" i="60"/>
  <c r="B21" i="60" s="1"/>
  <c r="B35" i="60" s="1"/>
  <c r="B49" i="60" s="1"/>
  <c r="B63" i="60" s="1"/>
  <c r="B77" i="60" s="1"/>
  <c r="A7" i="60"/>
  <c r="A21" i="60" s="1"/>
  <c r="A35" i="60" s="1"/>
  <c r="A49" i="60" s="1"/>
  <c r="A63" i="60" s="1"/>
  <c r="A77" i="60" s="1"/>
  <c r="H8" i="60"/>
  <c r="H22" i="60" s="1"/>
  <c r="H36" i="60" s="1"/>
  <c r="H50" i="60" s="1"/>
  <c r="H64" i="60" s="1"/>
  <c r="H78" i="60" s="1"/>
  <c r="I8" i="60"/>
  <c r="I22" i="60" s="1"/>
  <c r="I36" i="60" s="1"/>
  <c r="I50" i="60" s="1"/>
  <c r="I64" i="60" s="1"/>
  <c r="I78" i="60" s="1"/>
  <c r="H9" i="60"/>
  <c r="H23" i="60" s="1"/>
  <c r="H37" i="60" s="1"/>
  <c r="H51" i="60" s="1"/>
  <c r="H65" i="60" s="1"/>
  <c r="H79" i="60" s="1"/>
  <c r="I9" i="60"/>
  <c r="I23" i="60" s="1"/>
  <c r="I37" i="60" s="1"/>
  <c r="I51" i="60" s="1"/>
  <c r="I65" i="60" s="1"/>
  <c r="I79" i="60" s="1"/>
  <c r="H10" i="60"/>
  <c r="H24" i="60" s="1"/>
  <c r="H38" i="60" s="1"/>
  <c r="H52" i="60" s="1"/>
  <c r="H66" i="60" s="1"/>
  <c r="H80" i="60" s="1"/>
  <c r="I10" i="60"/>
  <c r="I24" i="60" s="1"/>
  <c r="I38" i="60" s="1"/>
  <c r="I52" i="60" s="1"/>
  <c r="I66" i="60" s="1"/>
  <c r="I80" i="60" s="1"/>
  <c r="H11" i="60"/>
  <c r="H25" i="60" s="1"/>
  <c r="H39" i="60" s="1"/>
  <c r="H53" i="60" s="1"/>
  <c r="H67" i="60" s="1"/>
  <c r="H81" i="60" s="1"/>
  <c r="I11" i="60"/>
  <c r="I25" i="60" s="1"/>
  <c r="I39" i="60" s="1"/>
  <c r="I53" i="60" s="1"/>
  <c r="I67" i="60" s="1"/>
  <c r="I81" i="60" s="1"/>
  <c r="H12" i="60"/>
  <c r="H26" i="60" s="1"/>
  <c r="H40" i="60" s="1"/>
  <c r="H54" i="60" s="1"/>
  <c r="H68" i="60" s="1"/>
  <c r="H82" i="60" s="1"/>
  <c r="I12" i="60"/>
  <c r="I26" i="60" s="1"/>
  <c r="I40" i="60" s="1"/>
  <c r="I54" i="60" s="1"/>
  <c r="I68" i="60" s="1"/>
  <c r="I82" i="60" s="1"/>
  <c r="I7" i="60"/>
  <c r="I21" i="60" s="1"/>
  <c r="I35" i="60" s="1"/>
  <c r="I49" i="60" s="1"/>
  <c r="I63" i="60" s="1"/>
  <c r="I77" i="60" s="1"/>
  <c r="H7" i="60"/>
  <c r="H21" i="60" s="1"/>
  <c r="H35" i="60" s="1"/>
  <c r="H49" i="60" s="1"/>
  <c r="H63" i="60" s="1"/>
  <c r="H77" i="60" s="1"/>
  <c r="B3" i="60"/>
  <c r="B45" i="60" s="1"/>
  <c r="A8" i="59"/>
  <c r="A22" i="59" s="1"/>
  <c r="A36" i="59" s="1"/>
  <c r="A50" i="59" s="1"/>
  <c r="A64" i="59" s="1"/>
  <c r="A78" i="59" s="1"/>
  <c r="B8" i="59"/>
  <c r="B22" i="59" s="1"/>
  <c r="B36" i="59" s="1"/>
  <c r="B50" i="59" s="1"/>
  <c r="B64" i="59" s="1"/>
  <c r="B78" i="59" s="1"/>
  <c r="A9" i="59"/>
  <c r="A23" i="59" s="1"/>
  <c r="A37" i="59" s="1"/>
  <c r="A51" i="59" s="1"/>
  <c r="A65" i="59" s="1"/>
  <c r="A79" i="59" s="1"/>
  <c r="B9" i="59"/>
  <c r="B23" i="59" s="1"/>
  <c r="B37" i="59" s="1"/>
  <c r="B51" i="59" s="1"/>
  <c r="B65" i="59" s="1"/>
  <c r="B79" i="59" s="1"/>
  <c r="A10" i="59"/>
  <c r="A24" i="59" s="1"/>
  <c r="A38" i="59" s="1"/>
  <c r="A52" i="59" s="1"/>
  <c r="A66" i="59" s="1"/>
  <c r="A80" i="59" s="1"/>
  <c r="B10" i="59"/>
  <c r="B24" i="59" s="1"/>
  <c r="B38" i="59" s="1"/>
  <c r="B52" i="59" s="1"/>
  <c r="B66" i="59" s="1"/>
  <c r="B80" i="59" s="1"/>
  <c r="A11" i="59"/>
  <c r="A25" i="59" s="1"/>
  <c r="A39" i="59" s="1"/>
  <c r="A53" i="59" s="1"/>
  <c r="A67" i="59" s="1"/>
  <c r="A81" i="59" s="1"/>
  <c r="B11" i="59"/>
  <c r="B25" i="59" s="1"/>
  <c r="B39" i="59" s="1"/>
  <c r="B53" i="59" s="1"/>
  <c r="B67" i="59" s="1"/>
  <c r="B81" i="59" s="1"/>
  <c r="A12" i="59"/>
  <c r="A26" i="59" s="1"/>
  <c r="A40" i="59" s="1"/>
  <c r="A54" i="59" s="1"/>
  <c r="A68" i="59" s="1"/>
  <c r="A82" i="59" s="1"/>
  <c r="B12" i="59"/>
  <c r="B26" i="59" s="1"/>
  <c r="B40" i="59" s="1"/>
  <c r="B54" i="59" s="1"/>
  <c r="B68" i="59" s="1"/>
  <c r="B82" i="59" s="1"/>
  <c r="B7" i="59"/>
  <c r="B21" i="59" s="1"/>
  <c r="B35" i="59" s="1"/>
  <c r="B49" i="59" s="1"/>
  <c r="B63" i="59" s="1"/>
  <c r="B77" i="59" s="1"/>
  <c r="A7" i="59"/>
  <c r="A21" i="59" s="1"/>
  <c r="A35" i="59" s="1"/>
  <c r="A49" i="59" s="1"/>
  <c r="A63" i="59" s="1"/>
  <c r="A77" i="59" s="1"/>
  <c r="H8" i="59"/>
  <c r="H22" i="59" s="1"/>
  <c r="H36" i="59" s="1"/>
  <c r="H50" i="59" s="1"/>
  <c r="H64" i="59" s="1"/>
  <c r="H78" i="59" s="1"/>
  <c r="I8" i="59"/>
  <c r="I22" i="59" s="1"/>
  <c r="I36" i="59" s="1"/>
  <c r="I50" i="59" s="1"/>
  <c r="I64" i="59" s="1"/>
  <c r="I78" i="59" s="1"/>
  <c r="H9" i="59"/>
  <c r="H23" i="59" s="1"/>
  <c r="H37" i="59" s="1"/>
  <c r="H51" i="59" s="1"/>
  <c r="H65" i="59" s="1"/>
  <c r="H79" i="59" s="1"/>
  <c r="I9" i="59"/>
  <c r="I23" i="59" s="1"/>
  <c r="I37" i="59" s="1"/>
  <c r="I51" i="59" s="1"/>
  <c r="I65" i="59" s="1"/>
  <c r="I79" i="59" s="1"/>
  <c r="H10" i="59"/>
  <c r="H24" i="59" s="1"/>
  <c r="H38" i="59" s="1"/>
  <c r="H52" i="59" s="1"/>
  <c r="H66" i="59" s="1"/>
  <c r="H80" i="59" s="1"/>
  <c r="I10" i="59"/>
  <c r="I24" i="59" s="1"/>
  <c r="I38" i="59" s="1"/>
  <c r="I52" i="59" s="1"/>
  <c r="I66" i="59" s="1"/>
  <c r="I80" i="59" s="1"/>
  <c r="H11" i="59"/>
  <c r="H25" i="59" s="1"/>
  <c r="H39" i="59" s="1"/>
  <c r="H53" i="59" s="1"/>
  <c r="H67" i="59" s="1"/>
  <c r="H81" i="59" s="1"/>
  <c r="I11" i="59"/>
  <c r="I25" i="59" s="1"/>
  <c r="I39" i="59" s="1"/>
  <c r="I53" i="59" s="1"/>
  <c r="I67" i="59" s="1"/>
  <c r="I81" i="59" s="1"/>
  <c r="H12" i="59"/>
  <c r="H26" i="59" s="1"/>
  <c r="H40" i="59" s="1"/>
  <c r="H54" i="59" s="1"/>
  <c r="H68" i="59" s="1"/>
  <c r="H82" i="59" s="1"/>
  <c r="I12" i="59"/>
  <c r="I26" i="59" s="1"/>
  <c r="I40" i="59" s="1"/>
  <c r="I54" i="59" s="1"/>
  <c r="I68" i="59" s="1"/>
  <c r="I82" i="59" s="1"/>
  <c r="I7" i="59"/>
  <c r="I21" i="59" s="1"/>
  <c r="I35" i="59" s="1"/>
  <c r="I49" i="59" s="1"/>
  <c r="I63" i="59" s="1"/>
  <c r="I77" i="59" s="1"/>
  <c r="H7" i="59"/>
  <c r="H21" i="59" s="1"/>
  <c r="H35" i="59" s="1"/>
  <c r="H49" i="59" s="1"/>
  <c r="H63" i="59" s="1"/>
  <c r="H77" i="59" s="1"/>
  <c r="B3" i="59"/>
  <c r="I73" i="59" s="1"/>
  <c r="A8" i="58"/>
  <c r="A22" i="58" s="1"/>
  <c r="A36" i="58" s="1"/>
  <c r="A50" i="58" s="1"/>
  <c r="A64" i="58" s="1"/>
  <c r="A78" i="58" s="1"/>
  <c r="B8" i="58"/>
  <c r="B22" i="58" s="1"/>
  <c r="B36" i="58" s="1"/>
  <c r="B50" i="58" s="1"/>
  <c r="B64" i="58" s="1"/>
  <c r="B78" i="58" s="1"/>
  <c r="A9" i="58"/>
  <c r="A23" i="58" s="1"/>
  <c r="A37" i="58" s="1"/>
  <c r="A51" i="58" s="1"/>
  <c r="A65" i="58" s="1"/>
  <c r="A79" i="58" s="1"/>
  <c r="B9" i="58"/>
  <c r="B23" i="58" s="1"/>
  <c r="B37" i="58" s="1"/>
  <c r="B51" i="58" s="1"/>
  <c r="B65" i="58" s="1"/>
  <c r="B79" i="58" s="1"/>
  <c r="A10" i="58"/>
  <c r="A24" i="58" s="1"/>
  <c r="A38" i="58" s="1"/>
  <c r="A52" i="58" s="1"/>
  <c r="A66" i="58" s="1"/>
  <c r="A80" i="58" s="1"/>
  <c r="B10" i="58"/>
  <c r="B24" i="58" s="1"/>
  <c r="B38" i="58" s="1"/>
  <c r="B52" i="58" s="1"/>
  <c r="B66" i="58" s="1"/>
  <c r="B80" i="58" s="1"/>
  <c r="A11" i="58"/>
  <c r="A25" i="58" s="1"/>
  <c r="A39" i="58" s="1"/>
  <c r="A53" i="58" s="1"/>
  <c r="A67" i="58" s="1"/>
  <c r="A81" i="58" s="1"/>
  <c r="B11" i="58"/>
  <c r="B25" i="58" s="1"/>
  <c r="B39" i="58" s="1"/>
  <c r="B53" i="58" s="1"/>
  <c r="B67" i="58" s="1"/>
  <c r="B81" i="58" s="1"/>
  <c r="A12" i="58"/>
  <c r="A26" i="58" s="1"/>
  <c r="A40" i="58" s="1"/>
  <c r="A54" i="58" s="1"/>
  <c r="A68" i="58" s="1"/>
  <c r="A82" i="58" s="1"/>
  <c r="B12" i="58"/>
  <c r="B26" i="58" s="1"/>
  <c r="B40" i="58" s="1"/>
  <c r="B54" i="58" s="1"/>
  <c r="B68" i="58" s="1"/>
  <c r="B82" i="58" s="1"/>
  <c r="B7" i="58"/>
  <c r="B21" i="58" s="1"/>
  <c r="B35" i="58" s="1"/>
  <c r="B49" i="58" s="1"/>
  <c r="B63" i="58" s="1"/>
  <c r="B77" i="58" s="1"/>
  <c r="A7" i="58"/>
  <c r="A21" i="58" s="1"/>
  <c r="A35" i="58" s="1"/>
  <c r="A49" i="58" s="1"/>
  <c r="A63" i="58" s="1"/>
  <c r="A77" i="58" s="1"/>
  <c r="H8" i="58"/>
  <c r="H22" i="58" s="1"/>
  <c r="H36" i="58" s="1"/>
  <c r="H50" i="58" s="1"/>
  <c r="H64" i="58" s="1"/>
  <c r="H78" i="58" s="1"/>
  <c r="I8" i="58"/>
  <c r="I22" i="58" s="1"/>
  <c r="I36" i="58" s="1"/>
  <c r="I50" i="58" s="1"/>
  <c r="I64" i="58" s="1"/>
  <c r="I78" i="58" s="1"/>
  <c r="H9" i="58"/>
  <c r="H23" i="58" s="1"/>
  <c r="H37" i="58" s="1"/>
  <c r="H51" i="58" s="1"/>
  <c r="H65" i="58" s="1"/>
  <c r="H79" i="58" s="1"/>
  <c r="I9" i="58"/>
  <c r="I23" i="58" s="1"/>
  <c r="I37" i="58" s="1"/>
  <c r="I51" i="58" s="1"/>
  <c r="I65" i="58" s="1"/>
  <c r="I79" i="58" s="1"/>
  <c r="H10" i="58"/>
  <c r="H24" i="58" s="1"/>
  <c r="H38" i="58" s="1"/>
  <c r="H52" i="58" s="1"/>
  <c r="H66" i="58" s="1"/>
  <c r="H80" i="58" s="1"/>
  <c r="I10" i="58"/>
  <c r="I24" i="58" s="1"/>
  <c r="I38" i="58" s="1"/>
  <c r="I52" i="58" s="1"/>
  <c r="I66" i="58" s="1"/>
  <c r="I80" i="58" s="1"/>
  <c r="H11" i="58"/>
  <c r="H25" i="58" s="1"/>
  <c r="H39" i="58" s="1"/>
  <c r="H53" i="58" s="1"/>
  <c r="H67" i="58" s="1"/>
  <c r="H81" i="58" s="1"/>
  <c r="I11" i="58"/>
  <c r="I25" i="58" s="1"/>
  <c r="I39" i="58" s="1"/>
  <c r="I53" i="58" s="1"/>
  <c r="I67" i="58" s="1"/>
  <c r="I81" i="58" s="1"/>
  <c r="H12" i="58"/>
  <c r="H26" i="58" s="1"/>
  <c r="H40" i="58" s="1"/>
  <c r="H54" i="58" s="1"/>
  <c r="H68" i="58" s="1"/>
  <c r="H82" i="58" s="1"/>
  <c r="I12" i="58"/>
  <c r="I26" i="58" s="1"/>
  <c r="I40" i="58" s="1"/>
  <c r="I54" i="58" s="1"/>
  <c r="I68" i="58" s="1"/>
  <c r="I82" i="58" s="1"/>
  <c r="H7" i="58"/>
  <c r="H21" i="58" s="1"/>
  <c r="H35" i="58" s="1"/>
  <c r="H49" i="58" s="1"/>
  <c r="H63" i="58" s="1"/>
  <c r="H77" i="58" s="1"/>
  <c r="I7" i="58"/>
  <c r="I21" i="58" s="1"/>
  <c r="I35" i="58" s="1"/>
  <c r="I49" i="58" s="1"/>
  <c r="I63" i="58" s="1"/>
  <c r="I77" i="58" s="1"/>
  <c r="B3" i="58"/>
  <c r="I73" i="58" s="1"/>
  <c r="A8" i="57"/>
  <c r="A22" i="57" s="1"/>
  <c r="A36" i="57" s="1"/>
  <c r="A50" i="57" s="1"/>
  <c r="A64" i="57" s="1"/>
  <c r="A78" i="57" s="1"/>
  <c r="B8" i="57"/>
  <c r="B22" i="57" s="1"/>
  <c r="B36" i="57" s="1"/>
  <c r="B50" i="57" s="1"/>
  <c r="B64" i="57" s="1"/>
  <c r="B78" i="57" s="1"/>
  <c r="A9" i="57"/>
  <c r="A23" i="57" s="1"/>
  <c r="A37" i="57" s="1"/>
  <c r="A51" i="57" s="1"/>
  <c r="A65" i="57" s="1"/>
  <c r="A79" i="57" s="1"/>
  <c r="B9" i="57"/>
  <c r="B23" i="57" s="1"/>
  <c r="B37" i="57" s="1"/>
  <c r="B51" i="57" s="1"/>
  <c r="B65" i="57" s="1"/>
  <c r="B79" i="57" s="1"/>
  <c r="A10" i="57"/>
  <c r="A24" i="57" s="1"/>
  <c r="A38" i="57" s="1"/>
  <c r="A52" i="57" s="1"/>
  <c r="A66" i="57" s="1"/>
  <c r="A80" i="57" s="1"/>
  <c r="B10" i="57"/>
  <c r="B24" i="57" s="1"/>
  <c r="B38" i="57" s="1"/>
  <c r="B52" i="57" s="1"/>
  <c r="B66" i="57" s="1"/>
  <c r="B80" i="57" s="1"/>
  <c r="A11" i="57"/>
  <c r="A25" i="57" s="1"/>
  <c r="A39" i="57" s="1"/>
  <c r="A53" i="57" s="1"/>
  <c r="A67" i="57" s="1"/>
  <c r="A81" i="57" s="1"/>
  <c r="B11" i="57"/>
  <c r="B25" i="57" s="1"/>
  <c r="B39" i="57" s="1"/>
  <c r="B53" i="57" s="1"/>
  <c r="B67" i="57" s="1"/>
  <c r="B81" i="57" s="1"/>
  <c r="A12" i="57"/>
  <c r="A26" i="57" s="1"/>
  <c r="A40" i="57" s="1"/>
  <c r="A54" i="57" s="1"/>
  <c r="A68" i="57" s="1"/>
  <c r="A82" i="57" s="1"/>
  <c r="B12" i="57"/>
  <c r="B26" i="57" s="1"/>
  <c r="B40" i="57" s="1"/>
  <c r="B54" i="57" s="1"/>
  <c r="B68" i="57" s="1"/>
  <c r="B82" i="57" s="1"/>
  <c r="B7" i="57"/>
  <c r="B21" i="57" s="1"/>
  <c r="B35" i="57" s="1"/>
  <c r="B49" i="57" s="1"/>
  <c r="B63" i="57" s="1"/>
  <c r="B77" i="57" s="1"/>
  <c r="A7" i="57"/>
  <c r="A21" i="57" s="1"/>
  <c r="A35" i="57" s="1"/>
  <c r="A49" i="57" s="1"/>
  <c r="A63" i="57" s="1"/>
  <c r="A77" i="57" s="1"/>
  <c r="H8" i="57"/>
  <c r="H22" i="57" s="1"/>
  <c r="H36" i="57" s="1"/>
  <c r="H50" i="57" s="1"/>
  <c r="H64" i="57" s="1"/>
  <c r="H78" i="57" s="1"/>
  <c r="I8" i="57"/>
  <c r="I22" i="57" s="1"/>
  <c r="I36" i="57" s="1"/>
  <c r="I50" i="57" s="1"/>
  <c r="I64" i="57" s="1"/>
  <c r="I78" i="57" s="1"/>
  <c r="H9" i="57"/>
  <c r="H23" i="57" s="1"/>
  <c r="H37" i="57" s="1"/>
  <c r="H51" i="57" s="1"/>
  <c r="H65" i="57" s="1"/>
  <c r="H79" i="57" s="1"/>
  <c r="I9" i="57"/>
  <c r="I23" i="57" s="1"/>
  <c r="I37" i="57" s="1"/>
  <c r="I51" i="57" s="1"/>
  <c r="I65" i="57" s="1"/>
  <c r="I79" i="57" s="1"/>
  <c r="H10" i="57"/>
  <c r="H24" i="57" s="1"/>
  <c r="H38" i="57" s="1"/>
  <c r="H52" i="57" s="1"/>
  <c r="H66" i="57" s="1"/>
  <c r="H80" i="57" s="1"/>
  <c r="I10" i="57"/>
  <c r="I24" i="57" s="1"/>
  <c r="I38" i="57" s="1"/>
  <c r="I52" i="57" s="1"/>
  <c r="I66" i="57" s="1"/>
  <c r="I80" i="57" s="1"/>
  <c r="H11" i="57"/>
  <c r="H25" i="57" s="1"/>
  <c r="H39" i="57" s="1"/>
  <c r="H53" i="57" s="1"/>
  <c r="H67" i="57" s="1"/>
  <c r="H81" i="57" s="1"/>
  <c r="I11" i="57"/>
  <c r="I25" i="57" s="1"/>
  <c r="I39" i="57" s="1"/>
  <c r="I53" i="57" s="1"/>
  <c r="I67" i="57" s="1"/>
  <c r="I81" i="57" s="1"/>
  <c r="H12" i="57"/>
  <c r="H26" i="57" s="1"/>
  <c r="H40" i="57" s="1"/>
  <c r="H54" i="57" s="1"/>
  <c r="H68" i="57" s="1"/>
  <c r="H82" i="57" s="1"/>
  <c r="I12" i="57"/>
  <c r="I26" i="57" s="1"/>
  <c r="I40" i="57" s="1"/>
  <c r="I54" i="57" s="1"/>
  <c r="I68" i="57" s="1"/>
  <c r="I82" i="57" s="1"/>
  <c r="I7" i="57"/>
  <c r="I21" i="57" s="1"/>
  <c r="I35" i="57" s="1"/>
  <c r="I49" i="57" s="1"/>
  <c r="I63" i="57" s="1"/>
  <c r="I77" i="57" s="1"/>
  <c r="H7" i="57"/>
  <c r="H21" i="57" s="1"/>
  <c r="H35" i="57" s="1"/>
  <c r="H49" i="57" s="1"/>
  <c r="H63" i="57" s="1"/>
  <c r="H77" i="57" s="1"/>
  <c r="B3" i="57"/>
  <c r="I73" i="57" s="1"/>
  <c r="A8" i="56"/>
  <c r="A22" i="56" s="1"/>
  <c r="A36" i="56" s="1"/>
  <c r="A50" i="56" s="1"/>
  <c r="A64" i="56" s="1"/>
  <c r="A78" i="56" s="1"/>
  <c r="B8" i="56"/>
  <c r="B22" i="56" s="1"/>
  <c r="B36" i="56" s="1"/>
  <c r="B50" i="56" s="1"/>
  <c r="B64" i="56" s="1"/>
  <c r="B78" i="56" s="1"/>
  <c r="A9" i="56"/>
  <c r="A23" i="56" s="1"/>
  <c r="A37" i="56" s="1"/>
  <c r="A51" i="56" s="1"/>
  <c r="A65" i="56" s="1"/>
  <c r="A79" i="56" s="1"/>
  <c r="B9" i="56"/>
  <c r="B23" i="56" s="1"/>
  <c r="B37" i="56" s="1"/>
  <c r="B51" i="56" s="1"/>
  <c r="B65" i="56" s="1"/>
  <c r="B79" i="56" s="1"/>
  <c r="A10" i="56"/>
  <c r="A24" i="56" s="1"/>
  <c r="A38" i="56" s="1"/>
  <c r="A52" i="56" s="1"/>
  <c r="A66" i="56" s="1"/>
  <c r="A80" i="56" s="1"/>
  <c r="B10" i="56"/>
  <c r="B24" i="56" s="1"/>
  <c r="B38" i="56" s="1"/>
  <c r="B52" i="56" s="1"/>
  <c r="B66" i="56" s="1"/>
  <c r="B80" i="56" s="1"/>
  <c r="A11" i="56"/>
  <c r="A25" i="56" s="1"/>
  <c r="A39" i="56" s="1"/>
  <c r="A53" i="56" s="1"/>
  <c r="A67" i="56" s="1"/>
  <c r="A81" i="56" s="1"/>
  <c r="B11" i="56"/>
  <c r="B25" i="56" s="1"/>
  <c r="B39" i="56" s="1"/>
  <c r="B53" i="56" s="1"/>
  <c r="B67" i="56" s="1"/>
  <c r="B81" i="56" s="1"/>
  <c r="A12" i="56"/>
  <c r="A26" i="56" s="1"/>
  <c r="A40" i="56" s="1"/>
  <c r="A54" i="56" s="1"/>
  <c r="A68" i="56" s="1"/>
  <c r="A82" i="56" s="1"/>
  <c r="B12" i="56"/>
  <c r="B26" i="56" s="1"/>
  <c r="B40" i="56" s="1"/>
  <c r="B54" i="56" s="1"/>
  <c r="B68" i="56" s="1"/>
  <c r="B82" i="56" s="1"/>
  <c r="B7" i="56"/>
  <c r="B21" i="56" s="1"/>
  <c r="B35" i="56" s="1"/>
  <c r="B49" i="56" s="1"/>
  <c r="B63" i="56" s="1"/>
  <c r="B77" i="56" s="1"/>
  <c r="A7" i="56"/>
  <c r="A21" i="56" s="1"/>
  <c r="A35" i="56" s="1"/>
  <c r="A49" i="56" s="1"/>
  <c r="A63" i="56" s="1"/>
  <c r="A77" i="56" s="1"/>
  <c r="H8" i="56"/>
  <c r="H22" i="56" s="1"/>
  <c r="H36" i="56" s="1"/>
  <c r="H50" i="56" s="1"/>
  <c r="H64" i="56" s="1"/>
  <c r="H78" i="56" s="1"/>
  <c r="I8" i="56"/>
  <c r="I22" i="56" s="1"/>
  <c r="I36" i="56" s="1"/>
  <c r="I50" i="56" s="1"/>
  <c r="I64" i="56" s="1"/>
  <c r="I78" i="56" s="1"/>
  <c r="H9" i="56"/>
  <c r="H23" i="56" s="1"/>
  <c r="H37" i="56" s="1"/>
  <c r="H51" i="56" s="1"/>
  <c r="H65" i="56" s="1"/>
  <c r="H79" i="56" s="1"/>
  <c r="I9" i="56"/>
  <c r="I23" i="56" s="1"/>
  <c r="I37" i="56" s="1"/>
  <c r="I51" i="56" s="1"/>
  <c r="I65" i="56" s="1"/>
  <c r="I79" i="56" s="1"/>
  <c r="H10" i="56"/>
  <c r="H24" i="56" s="1"/>
  <c r="H38" i="56" s="1"/>
  <c r="H52" i="56" s="1"/>
  <c r="H66" i="56" s="1"/>
  <c r="H80" i="56" s="1"/>
  <c r="I10" i="56"/>
  <c r="I24" i="56" s="1"/>
  <c r="I38" i="56" s="1"/>
  <c r="I52" i="56" s="1"/>
  <c r="I66" i="56" s="1"/>
  <c r="I80" i="56" s="1"/>
  <c r="H11" i="56"/>
  <c r="H25" i="56" s="1"/>
  <c r="H39" i="56" s="1"/>
  <c r="H53" i="56" s="1"/>
  <c r="H67" i="56" s="1"/>
  <c r="H81" i="56" s="1"/>
  <c r="I11" i="56"/>
  <c r="I25" i="56" s="1"/>
  <c r="I39" i="56" s="1"/>
  <c r="I53" i="56" s="1"/>
  <c r="I67" i="56" s="1"/>
  <c r="I81" i="56" s="1"/>
  <c r="H12" i="56"/>
  <c r="H26" i="56" s="1"/>
  <c r="H40" i="56" s="1"/>
  <c r="H54" i="56" s="1"/>
  <c r="H68" i="56" s="1"/>
  <c r="H82" i="56" s="1"/>
  <c r="I12" i="56"/>
  <c r="I26" i="56" s="1"/>
  <c r="I40" i="56" s="1"/>
  <c r="I54" i="56" s="1"/>
  <c r="I68" i="56" s="1"/>
  <c r="I82" i="56" s="1"/>
  <c r="H7" i="56"/>
  <c r="H21" i="56" s="1"/>
  <c r="H35" i="56" s="1"/>
  <c r="H49" i="56" s="1"/>
  <c r="H63" i="56" s="1"/>
  <c r="H77" i="56" s="1"/>
  <c r="I7" i="56"/>
  <c r="I21" i="56" s="1"/>
  <c r="I35" i="56" s="1"/>
  <c r="I49" i="56" s="1"/>
  <c r="I63" i="56" s="1"/>
  <c r="I77" i="56" s="1"/>
  <c r="B3" i="56"/>
  <c r="I73" i="56" s="1"/>
  <c r="H8" i="49"/>
  <c r="I8" i="49"/>
  <c r="H9" i="49"/>
  <c r="I9" i="49"/>
  <c r="H10" i="49"/>
  <c r="I10" i="49"/>
  <c r="H11" i="49"/>
  <c r="I11" i="49"/>
  <c r="H12" i="49"/>
  <c r="I12" i="49"/>
  <c r="I7" i="49"/>
  <c r="H7" i="49"/>
  <c r="A8" i="49"/>
  <c r="B8" i="49"/>
  <c r="A9" i="49"/>
  <c r="B9" i="49"/>
  <c r="A10" i="49"/>
  <c r="B10" i="49"/>
  <c r="A11" i="49"/>
  <c r="B11" i="49"/>
  <c r="A12" i="49"/>
  <c r="B12" i="49"/>
  <c r="B7" i="49"/>
  <c r="A7" i="49"/>
  <c r="B3" i="49"/>
  <c r="I73" i="49" s="1"/>
  <c r="B17" i="60" l="1"/>
  <c r="B73" i="60"/>
  <c r="I73" i="60"/>
  <c r="B59" i="49"/>
  <c r="I31" i="49"/>
  <c r="B17" i="49"/>
  <c r="B45" i="49"/>
  <c r="B73" i="49"/>
  <c r="B31" i="49"/>
  <c r="I3" i="49"/>
  <c r="I59" i="49"/>
  <c r="I17" i="49"/>
  <c r="I45" i="49"/>
  <c r="B31" i="60"/>
  <c r="B59" i="60"/>
  <c r="I3" i="60"/>
  <c r="I31" i="60"/>
  <c r="I59" i="60"/>
  <c r="I17" i="60"/>
  <c r="I45" i="60"/>
  <c r="B31" i="59"/>
  <c r="B59" i="59"/>
  <c r="I3" i="59"/>
  <c r="I31" i="59"/>
  <c r="I59" i="59"/>
  <c r="B17" i="59"/>
  <c r="B45" i="59"/>
  <c r="B73" i="59"/>
  <c r="I17" i="59"/>
  <c r="I45" i="59"/>
  <c r="B17" i="58"/>
  <c r="B45" i="58"/>
  <c r="B73" i="58"/>
  <c r="B31" i="58"/>
  <c r="B59" i="58"/>
  <c r="I3" i="58"/>
  <c r="I31" i="58"/>
  <c r="I59" i="58"/>
  <c r="I17" i="58"/>
  <c r="I45" i="58"/>
  <c r="B59" i="57"/>
  <c r="I3" i="57"/>
  <c r="I31" i="57"/>
  <c r="I59" i="57"/>
  <c r="B31" i="57"/>
  <c r="B17" i="57"/>
  <c r="B45" i="57"/>
  <c r="B73" i="57"/>
  <c r="I17" i="57"/>
  <c r="I45" i="57"/>
  <c r="I3" i="56"/>
  <c r="I31" i="56"/>
  <c r="I59" i="56"/>
  <c r="B31" i="56"/>
  <c r="B17" i="56"/>
  <c r="B45" i="56"/>
  <c r="B73" i="56"/>
  <c r="B59" i="56"/>
  <c r="I17" i="56"/>
  <c r="I45" i="56"/>
  <c r="I26" i="49"/>
  <c r="I40" i="49" s="1"/>
  <c r="I54" i="49" s="1"/>
  <c r="I68" i="49" s="1"/>
  <c r="I82" i="49" s="1"/>
  <c r="H26" i="49"/>
  <c r="H40" i="49" s="1"/>
  <c r="H54" i="49" s="1"/>
  <c r="H68" i="49" s="1"/>
  <c r="H82" i="49" s="1"/>
  <c r="B26" i="49"/>
  <c r="B40" i="49" s="1"/>
  <c r="B54" i="49" s="1"/>
  <c r="B68" i="49" s="1"/>
  <c r="B82" i="49" s="1"/>
  <c r="A26" i="49"/>
  <c r="A40" i="49" s="1"/>
  <c r="A54" i="49" s="1"/>
  <c r="A68" i="49" s="1"/>
  <c r="A82" i="49" s="1"/>
  <c r="I25" i="49"/>
  <c r="I39" i="49" s="1"/>
  <c r="I53" i="49" s="1"/>
  <c r="I67" i="49" s="1"/>
  <c r="I81" i="49" s="1"/>
  <c r="H25" i="49"/>
  <c r="H39" i="49" s="1"/>
  <c r="H53" i="49" s="1"/>
  <c r="H67" i="49" s="1"/>
  <c r="H81" i="49" s="1"/>
  <c r="B25" i="49"/>
  <c r="B39" i="49" s="1"/>
  <c r="B53" i="49" s="1"/>
  <c r="B67" i="49" s="1"/>
  <c r="B81" i="49" s="1"/>
  <c r="A25" i="49"/>
  <c r="A39" i="49" s="1"/>
  <c r="A53" i="49" s="1"/>
  <c r="A67" i="49" s="1"/>
  <c r="A81" i="49" s="1"/>
  <c r="I24" i="49"/>
  <c r="I38" i="49" s="1"/>
  <c r="I52" i="49" s="1"/>
  <c r="I66" i="49" s="1"/>
  <c r="I80" i="49" s="1"/>
  <c r="H24" i="49"/>
  <c r="H38" i="49" s="1"/>
  <c r="H52" i="49" s="1"/>
  <c r="H66" i="49" s="1"/>
  <c r="H80" i="49" s="1"/>
  <c r="B24" i="49"/>
  <c r="B38" i="49" s="1"/>
  <c r="B52" i="49" s="1"/>
  <c r="B66" i="49" s="1"/>
  <c r="B80" i="49" s="1"/>
  <c r="A24" i="49"/>
  <c r="A38" i="49" s="1"/>
  <c r="A52" i="49" s="1"/>
  <c r="A66" i="49" s="1"/>
  <c r="A80" i="49" s="1"/>
  <c r="I23" i="49"/>
  <c r="I37" i="49" s="1"/>
  <c r="I51" i="49" s="1"/>
  <c r="I65" i="49" s="1"/>
  <c r="I79" i="49" s="1"/>
  <c r="H23" i="49"/>
  <c r="H37" i="49" s="1"/>
  <c r="H51" i="49" s="1"/>
  <c r="H65" i="49" s="1"/>
  <c r="H79" i="49" s="1"/>
  <c r="B23" i="49"/>
  <c r="B37" i="49" s="1"/>
  <c r="B51" i="49" s="1"/>
  <c r="B65" i="49" s="1"/>
  <c r="B79" i="49" s="1"/>
  <c r="A23" i="49"/>
  <c r="A37" i="49" s="1"/>
  <c r="A51" i="49" s="1"/>
  <c r="A65" i="49" s="1"/>
  <c r="A79" i="49" s="1"/>
  <c r="I22" i="49"/>
  <c r="I36" i="49" s="1"/>
  <c r="I50" i="49" s="1"/>
  <c r="I64" i="49" s="1"/>
  <c r="I78" i="49" s="1"/>
  <c r="H22" i="49"/>
  <c r="H36" i="49" s="1"/>
  <c r="H50" i="49" s="1"/>
  <c r="H64" i="49" s="1"/>
  <c r="H78" i="49" s="1"/>
  <c r="B22" i="49"/>
  <c r="B36" i="49" s="1"/>
  <c r="B50" i="49" s="1"/>
  <c r="B64" i="49" s="1"/>
  <c r="B78" i="49" s="1"/>
  <c r="A22" i="49"/>
  <c r="A36" i="49" s="1"/>
  <c r="A50" i="49" s="1"/>
  <c r="A64" i="49" s="1"/>
  <c r="A78" i="49" s="1"/>
  <c r="I21" i="49"/>
  <c r="I35" i="49" s="1"/>
  <c r="I49" i="49" s="1"/>
  <c r="I63" i="49" s="1"/>
  <c r="I77" i="49" s="1"/>
  <c r="H21" i="49"/>
  <c r="H35" i="49" s="1"/>
  <c r="H49" i="49" s="1"/>
  <c r="H63" i="49" s="1"/>
  <c r="H77" i="49" s="1"/>
  <c r="B21" i="49"/>
  <c r="B35" i="49" s="1"/>
  <c r="B49" i="49" s="1"/>
  <c r="B63" i="49" s="1"/>
  <c r="B77" i="49" s="1"/>
  <c r="A21" i="49"/>
  <c r="A35" i="49" s="1"/>
  <c r="A49" i="49" s="1"/>
  <c r="A63" i="49" s="1"/>
  <c r="A77" i="49" s="1"/>
  <c r="B38" i="25" l="1"/>
  <c r="C38" i="25"/>
  <c r="D38" i="25"/>
  <c r="E38" i="25"/>
  <c r="F38" i="25"/>
  <c r="H38" i="25"/>
  <c r="J38" i="25"/>
  <c r="L38" i="25"/>
  <c r="N38" i="25"/>
  <c r="P38" i="25"/>
  <c r="R38" i="25"/>
  <c r="B39" i="25"/>
  <c r="C39" i="25"/>
  <c r="D39" i="25"/>
  <c r="E39" i="25"/>
  <c r="F39" i="25"/>
  <c r="H39" i="25"/>
  <c r="J39" i="25"/>
  <c r="L39" i="25"/>
  <c r="N39" i="25"/>
  <c r="P39" i="25"/>
  <c r="R39" i="25"/>
  <c r="B40" i="25"/>
  <c r="C40" i="25"/>
  <c r="D40" i="25"/>
  <c r="E40" i="25"/>
  <c r="F40" i="25"/>
  <c r="H40" i="25"/>
  <c r="J40" i="25"/>
  <c r="L40" i="25"/>
  <c r="N40" i="25"/>
  <c r="P40" i="25"/>
  <c r="R40" i="25"/>
  <c r="B41" i="25"/>
  <c r="C41" i="25"/>
  <c r="D41" i="25"/>
  <c r="E41" i="25"/>
  <c r="F41" i="25"/>
  <c r="H41" i="25"/>
  <c r="J41" i="25"/>
  <c r="L41" i="25"/>
  <c r="N41" i="25"/>
  <c r="P41" i="25"/>
  <c r="R41" i="25"/>
  <c r="B42" i="25"/>
  <c r="C42" i="25"/>
  <c r="D42" i="25"/>
  <c r="E42" i="25"/>
  <c r="F42" i="25"/>
  <c r="H42" i="25"/>
  <c r="J42" i="25"/>
  <c r="L42" i="25"/>
  <c r="N42" i="25"/>
  <c r="P42" i="25"/>
  <c r="R42" i="25"/>
  <c r="B43" i="25"/>
  <c r="C43" i="25"/>
  <c r="D43" i="25"/>
  <c r="E43" i="25"/>
  <c r="F43" i="25"/>
  <c r="H43" i="25"/>
  <c r="J43" i="25"/>
  <c r="L43" i="25"/>
  <c r="N43" i="25"/>
  <c r="P43" i="25"/>
  <c r="R43" i="25"/>
  <c r="B20" i="25"/>
  <c r="C20" i="25"/>
  <c r="D20" i="25"/>
  <c r="E20" i="25"/>
  <c r="F20" i="25"/>
  <c r="H20" i="25"/>
  <c r="J20" i="25"/>
  <c r="L20" i="25"/>
  <c r="N20" i="25"/>
  <c r="P20" i="25"/>
  <c r="R20" i="25"/>
  <c r="B21" i="25"/>
  <c r="C21" i="25"/>
  <c r="D21" i="25"/>
  <c r="E21" i="25"/>
  <c r="F21" i="25"/>
  <c r="H21" i="25"/>
  <c r="J21" i="25"/>
  <c r="L21" i="25"/>
  <c r="N21" i="25"/>
  <c r="P21" i="25"/>
  <c r="R21" i="25"/>
  <c r="B22" i="25"/>
  <c r="C22" i="25"/>
  <c r="D22" i="25"/>
  <c r="E22" i="25"/>
  <c r="F22" i="25"/>
  <c r="H22" i="25"/>
  <c r="J22" i="25"/>
  <c r="L22" i="25"/>
  <c r="N22" i="25"/>
  <c r="P22" i="25"/>
  <c r="R22" i="25"/>
  <c r="B23" i="25"/>
  <c r="C23" i="25"/>
  <c r="D23" i="25"/>
  <c r="E23" i="25"/>
  <c r="F23" i="25"/>
  <c r="H23" i="25"/>
  <c r="J23" i="25"/>
  <c r="L23" i="25"/>
  <c r="N23" i="25"/>
  <c r="P23" i="25"/>
  <c r="R23" i="25"/>
  <c r="B24" i="25"/>
  <c r="C24" i="25"/>
  <c r="D24" i="25"/>
  <c r="E24" i="25"/>
  <c r="F24" i="25"/>
  <c r="H24" i="25"/>
  <c r="J24" i="25"/>
  <c r="L24" i="25"/>
  <c r="N24" i="25"/>
  <c r="P24" i="25"/>
  <c r="R24" i="25"/>
  <c r="B25" i="25"/>
  <c r="C25" i="25"/>
  <c r="D25" i="25"/>
  <c r="E25" i="25"/>
  <c r="F25" i="25"/>
  <c r="H25" i="25"/>
  <c r="J25" i="25"/>
  <c r="L25" i="25"/>
  <c r="N25" i="25"/>
  <c r="P25" i="25"/>
  <c r="R25" i="25"/>
  <c r="B26" i="25"/>
  <c r="C26" i="25"/>
  <c r="D26" i="25"/>
  <c r="E26" i="25"/>
  <c r="F26" i="25"/>
  <c r="H26" i="25"/>
  <c r="J26" i="25"/>
  <c r="L26" i="25"/>
  <c r="N26" i="25"/>
  <c r="P26" i="25"/>
  <c r="R26" i="25"/>
  <c r="B27" i="25"/>
  <c r="C27" i="25"/>
  <c r="D27" i="25"/>
  <c r="E27" i="25"/>
  <c r="F27" i="25"/>
  <c r="H27" i="25"/>
  <c r="J27" i="25"/>
  <c r="L27" i="25"/>
  <c r="N27" i="25"/>
  <c r="P27" i="25"/>
  <c r="R27" i="25"/>
  <c r="B28" i="25"/>
  <c r="C28" i="25"/>
  <c r="D28" i="25"/>
  <c r="E28" i="25"/>
  <c r="F28" i="25"/>
  <c r="H28" i="25"/>
  <c r="J28" i="25"/>
  <c r="L28" i="25"/>
  <c r="N28" i="25"/>
  <c r="P28" i="25"/>
  <c r="R28" i="25"/>
  <c r="B29" i="25"/>
  <c r="C29" i="25"/>
  <c r="D29" i="25"/>
  <c r="E29" i="25"/>
  <c r="F29" i="25"/>
  <c r="H29" i="25"/>
  <c r="J29" i="25"/>
  <c r="L29" i="25"/>
  <c r="N29" i="25"/>
  <c r="P29" i="25"/>
  <c r="R29" i="25"/>
  <c r="B30" i="25"/>
  <c r="C30" i="25"/>
  <c r="D30" i="25"/>
  <c r="E30" i="25"/>
  <c r="F30" i="25"/>
  <c r="H30" i="25"/>
  <c r="J30" i="25"/>
  <c r="L30" i="25"/>
  <c r="N30" i="25"/>
  <c r="P30" i="25"/>
  <c r="R30" i="25"/>
  <c r="B31" i="25"/>
  <c r="C31" i="25"/>
  <c r="D31" i="25"/>
  <c r="E31" i="25"/>
  <c r="F31" i="25"/>
  <c r="H31" i="25"/>
  <c r="J31" i="25"/>
  <c r="L31" i="25"/>
  <c r="N31" i="25"/>
  <c r="P31" i="25"/>
  <c r="R31" i="25"/>
  <c r="B32" i="25"/>
  <c r="C32" i="25"/>
  <c r="D32" i="25"/>
  <c r="E32" i="25"/>
  <c r="F32" i="25"/>
  <c r="H32" i="25"/>
  <c r="J32" i="25"/>
  <c r="L32" i="25"/>
  <c r="N32" i="25"/>
  <c r="P32" i="25"/>
  <c r="R32" i="25"/>
  <c r="B33" i="25"/>
  <c r="C33" i="25"/>
  <c r="D33" i="25"/>
  <c r="E33" i="25"/>
  <c r="F33" i="25"/>
  <c r="H33" i="25"/>
  <c r="J33" i="25"/>
  <c r="L33" i="25"/>
  <c r="N33" i="25"/>
  <c r="P33" i="25"/>
  <c r="R33" i="25"/>
  <c r="B34" i="25"/>
  <c r="C34" i="25"/>
  <c r="D34" i="25"/>
  <c r="E34" i="25"/>
  <c r="F34" i="25"/>
  <c r="H34" i="25"/>
  <c r="J34" i="25"/>
  <c r="L34" i="25"/>
  <c r="N34" i="25"/>
  <c r="P34" i="25"/>
  <c r="R34" i="25"/>
  <c r="B35" i="25"/>
  <c r="C35" i="25"/>
  <c r="E35" i="25"/>
  <c r="F35" i="25"/>
  <c r="H35" i="25"/>
  <c r="J35" i="25"/>
  <c r="L35" i="25"/>
  <c r="N35" i="25"/>
  <c r="P35" i="25"/>
  <c r="R35" i="25"/>
  <c r="B36" i="25"/>
  <c r="C36" i="25"/>
  <c r="D36" i="25"/>
  <c r="E36" i="25"/>
  <c r="F36" i="25"/>
  <c r="H36" i="25"/>
  <c r="J36" i="25"/>
  <c r="L36" i="25"/>
  <c r="N36" i="25"/>
  <c r="P36" i="25"/>
  <c r="R36" i="25"/>
  <c r="B37" i="25"/>
  <c r="C37" i="25"/>
  <c r="D37" i="25"/>
  <c r="E37" i="25"/>
  <c r="F37" i="25"/>
  <c r="H37" i="25"/>
  <c r="J37" i="25"/>
  <c r="L37" i="25"/>
  <c r="N37" i="25"/>
  <c r="P37" i="25"/>
  <c r="R37" i="25"/>
  <c r="G179" i="21"/>
  <c r="O179" i="21" s="1"/>
  <c r="G180" i="21"/>
  <c r="O180" i="21" s="1"/>
  <c r="G181" i="21"/>
  <c r="O181" i="21" s="1"/>
  <c r="G182" i="21"/>
  <c r="O182" i="21" s="1"/>
  <c r="G183" i="21"/>
  <c r="O183" i="21" s="1"/>
  <c r="G178" i="21"/>
  <c r="O178" i="21" s="1"/>
  <c r="G191" i="21"/>
  <c r="O191" i="21" s="1"/>
  <c r="G39" i="25" l="1"/>
  <c r="K179" i="21"/>
  <c r="Q179" i="21"/>
  <c r="S179" i="21"/>
  <c r="M179" i="21"/>
  <c r="G42" i="25"/>
  <c r="K182" i="21"/>
  <c r="Q182" i="21"/>
  <c r="S182" i="21"/>
  <c r="M182" i="21"/>
  <c r="G43" i="25"/>
  <c r="K183" i="21"/>
  <c r="Q183" i="21"/>
  <c r="S183" i="21"/>
  <c r="M183" i="21"/>
  <c r="K191" i="21"/>
  <c r="Q191" i="21"/>
  <c r="S191" i="21"/>
  <c r="M191" i="21"/>
  <c r="G41" i="25"/>
  <c r="K181" i="21"/>
  <c r="Q181" i="21"/>
  <c r="S181" i="21"/>
  <c r="M181" i="21"/>
  <c r="G38" i="25"/>
  <c r="K178" i="21"/>
  <c r="Q178" i="21"/>
  <c r="S178" i="21"/>
  <c r="M178" i="21"/>
  <c r="G40" i="25"/>
  <c r="K180" i="21"/>
  <c r="Q180" i="21"/>
  <c r="S180" i="21"/>
  <c r="M180" i="21"/>
  <c r="B20" i="28"/>
  <c r="C20" i="28"/>
  <c r="D20" i="28"/>
  <c r="E20" i="28"/>
  <c r="F20" i="28"/>
  <c r="H20" i="28"/>
  <c r="J20" i="28"/>
  <c r="L20" i="28"/>
  <c r="N20" i="28"/>
  <c r="P20" i="28"/>
  <c r="R20" i="28"/>
  <c r="B21" i="28"/>
  <c r="C21" i="28"/>
  <c r="D21" i="28"/>
  <c r="E21" i="28"/>
  <c r="F21" i="28"/>
  <c r="H21" i="28"/>
  <c r="J21" i="28"/>
  <c r="L21" i="28"/>
  <c r="N21" i="28"/>
  <c r="P21" i="28"/>
  <c r="R21" i="28"/>
  <c r="B22" i="28"/>
  <c r="C22" i="28"/>
  <c r="D22" i="28"/>
  <c r="E22" i="28"/>
  <c r="F22" i="28"/>
  <c r="H22" i="28"/>
  <c r="J22" i="28"/>
  <c r="L22" i="28"/>
  <c r="N22" i="28"/>
  <c r="P22" i="28"/>
  <c r="R22" i="28"/>
  <c r="B23" i="28"/>
  <c r="C23" i="28"/>
  <c r="D23" i="28"/>
  <c r="E23" i="28"/>
  <c r="F23" i="28"/>
  <c r="H23" i="28"/>
  <c r="J23" i="28"/>
  <c r="L23" i="28"/>
  <c r="N23" i="28"/>
  <c r="P23" i="28"/>
  <c r="R23" i="28"/>
  <c r="B24" i="28"/>
  <c r="C24" i="28"/>
  <c r="D24" i="28"/>
  <c r="E24" i="28"/>
  <c r="F24" i="28"/>
  <c r="H24" i="28"/>
  <c r="J24" i="28"/>
  <c r="L24" i="28"/>
  <c r="N24" i="28"/>
  <c r="P24" i="28"/>
  <c r="R24" i="28"/>
  <c r="B25" i="28"/>
  <c r="C25" i="28"/>
  <c r="D25" i="28"/>
  <c r="E25" i="28"/>
  <c r="F25" i="28"/>
  <c r="H25" i="28"/>
  <c r="J25" i="28"/>
  <c r="L25" i="28"/>
  <c r="N25" i="28"/>
  <c r="P25" i="28"/>
  <c r="R25" i="28"/>
  <c r="B26" i="28"/>
  <c r="C26" i="28"/>
  <c r="D26" i="28"/>
  <c r="E26" i="28"/>
  <c r="F26" i="28"/>
  <c r="H26" i="28"/>
  <c r="J26" i="28"/>
  <c r="L26" i="28"/>
  <c r="N26" i="28"/>
  <c r="P26" i="28"/>
  <c r="R26" i="28"/>
  <c r="B27" i="28"/>
  <c r="C27" i="28"/>
  <c r="D27" i="28"/>
  <c r="E27" i="28"/>
  <c r="F27" i="28"/>
  <c r="H27" i="28"/>
  <c r="J27" i="28"/>
  <c r="L27" i="28"/>
  <c r="N27" i="28"/>
  <c r="P27" i="28"/>
  <c r="R27" i="28"/>
  <c r="B28" i="28"/>
  <c r="C28" i="28"/>
  <c r="D28" i="28"/>
  <c r="E28" i="28"/>
  <c r="F28" i="28"/>
  <c r="H28" i="28"/>
  <c r="J28" i="28"/>
  <c r="L28" i="28"/>
  <c r="N28" i="28"/>
  <c r="P28" i="28"/>
  <c r="R28" i="28"/>
  <c r="B29" i="28"/>
  <c r="C29" i="28"/>
  <c r="D29" i="28"/>
  <c r="E29" i="28"/>
  <c r="F29" i="28"/>
  <c r="H29" i="28"/>
  <c r="J29" i="28"/>
  <c r="L29" i="28"/>
  <c r="N29" i="28"/>
  <c r="P29" i="28"/>
  <c r="R29" i="28"/>
  <c r="B30" i="28"/>
  <c r="C30" i="28"/>
  <c r="D30" i="28"/>
  <c r="E30" i="28"/>
  <c r="F30" i="28"/>
  <c r="H30" i="28"/>
  <c r="J30" i="28"/>
  <c r="L30" i="28"/>
  <c r="N30" i="28"/>
  <c r="P30" i="28"/>
  <c r="R30" i="28"/>
  <c r="B31" i="28"/>
  <c r="C31" i="28"/>
  <c r="D31" i="28"/>
  <c r="E31" i="28"/>
  <c r="F31" i="28"/>
  <c r="H31" i="28"/>
  <c r="J31" i="28"/>
  <c r="L31" i="28"/>
  <c r="N31" i="28"/>
  <c r="P31" i="28"/>
  <c r="R31" i="28"/>
  <c r="B32" i="28"/>
  <c r="C32" i="28"/>
  <c r="D32" i="28"/>
  <c r="E32" i="28"/>
  <c r="F32" i="28"/>
  <c r="H32" i="28"/>
  <c r="J32" i="28"/>
  <c r="L32" i="28"/>
  <c r="N32" i="28"/>
  <c r="P32" i="28"/>
  <c r="R32" i="28"/>
  <c r="B33" i="28"/>
  <c r="C33" i="28"/>
  <c r="D33" i="28"/>
  <c r="E33" i="28"/>
  <c r="F33" i="28"/>
  <c r="H33" i="28"/>
  <c r="J33" i="28"/>
  <c r="L33" i="28"/>
  <c r="N33" i="28"/>
  <c r="P33" i="28"/>
  <c r="R33" i="28"/>
  <c r="B34" i="28"/>
  <c r="C34" i="28"/>
  <c r="D34" i="28"/>
  <c r="E34" i="28"/>
  <c r="F34" i="28"/>
  <c r="H34" i="28"/>
  <c r="J34" i="28"/>
  <c r="L34" i="28"/>
  <c r="N34" i="28"/>
  <c r="P34" i="28"/>
  <c r="R34" i="28"/>
  <c r="B35" i="28"/>
  <c r="C35" i="28"/>
  <c r="D35" i="28"/>
  <c r="E35" i="28"/>
  <c r="F35" i="28"/>
  <c r="H35" i="28"/>
  <c r="J35" i="28"/>
  <c r="L35" i="28"/>
  <c r="N35" i="28"/>
  <c r="P35" i="28"/>
  <c r="R35" i="28"/>
  <c r="B36" i="28"/>
  <c r="C36" i="28"/>
  <c r="D36" i="28"/>
  <c r="E36" i="28"/>
  <c r="F36" i="28"/>
  <c r="H36" i="28"/>
  <c r="J36" i="28"/>
  <c r="L36" i="28"/>
  <c r="N36" i="28"/>
  <c r="P36" i="28"/>
  <c r="R36" i="28"/>
  <c r="B37" i="28"/>
  <c r="C37" i="28"/>
  <c r="D37" i="28"/>
  <c r="E37" i="28"/>
  <c r="F37" i="28"/>
  <c r="H37" i="28"/>
  <c r="J37" i="28"/>
  <c r="L37" i="28"/>
  <c r="N37" i="28"/>
  <c r="P37" i="28"/>
  <c r="R37" i="28"/>
  <c r="B38" i="28"/>
  <c r="C38" i="28"/>
  <c r="E38" i="28"/>
  <c r="F38" i="28"/>
  <c r="G38" i="28"/>
  <c r="H38" i="28"/>
  <c r="J38" i="28"/>
  <c r="L38" i="28"/>
  <c r="N38" i="28"/>
  <c r="P38" i="28"/>
  <c r="R38" i="28"/>
  <c r="B39" i="28"/>
  <c r="C39" i="28"/>
  <c r="D39" i="28"/>
  <c r="E39" i="28"/>
  <c r="F39" i="28"/>
  <c r="H39" i="28"/>
  <c r="J39" i="28"/>
  <c r="L39" i="28"/>
  <c r="N39" i="28"/>
  <c r="P39" i="28"/>
  <c r="R39" i="28"/>
  <c r="B40" i="28"/>
  <c r="C40" i="28"/>
  <c r="D40" i="28"/>
  <c r="E40" i="28"/>
  <c r="F40" i="28"/>
  <c r="H40" i="28"/>
  <c r="J40" i="28"/>
  <c r="L40" i="28"/>
  <c r="N40" i="28"/>
  <c r="P40" i="28"/>
  <c r="R40" i="28"/>
  <c r="B41" i="28"/>
  <c r="C41" i="28"/>
  <c r="D41" i="28"/>
  <c r="E41" i="28"/>
  <c r="F41" i="28"/>
  <c r="H41" i="28"/>
  <c r="J41" i="28"/>
  <c r="L41" i="28"/>
  <c r="N41" i="28"/>
  <c r="P41" i="28"/>
  <c r="R41" i="28"/>
  <c r="B42" i="28"/>
  <c r="C42" i="28"/>
  <c r="D42" i="28"/>
  <c r="E42" i="28"/>
  <c r="F42" i="28"/>
  <c r="H42" i="28"/>
  <c r="J42" i="28"/>
  <c r="L42" i="28"/>
  <c r="N42" i="28"/>
  <c r="P42" i="28"/>
  <c r="R42" i="28"/>
  <c r="B43" i="28"/>
  <c r="C43" i="28"/>
  <c r="D43" i="28"/>
  <c r="E43" i="28"/>
  <c r="F43" i="28"/>
  <c r="H43" i="28"/>
  <c r="J43" i="28"/>
  <c r="L43" i="28"/>
  <c r="N43" i="28"/>
  <c r="P43" i="28"/>
  <c r="R43" i="28"/>
  <c r="B140" i="21" l="1"/>
  <c r="B106" i="21"/>
  <c r="G196" i="21"/>
  <c r="O196" i="21" s="1"/>
  <c r="G195" i="21"/>
  <c r="O195" i="21" s="1"/>
  <c r="G194" i="21"/>
  <c r="O194" i="21" s="1"/>
  <c r="G193" i="21"/>
  <c r="O193" i="21" s="1"/>
  <c r="G192" i="21"/>
  <c r="O192" i="21" s="1"/>
  <c r="Q38" i="28"/>
  <c r="M38" i="28"/>
  <c r="I191" i="21"/>
  <c r="O38" i="28"/>
  <c r="Q43" i="25"/>
  <c r="M43" i="25"/>
  <c r="I183" i="21"/>
  <c r="I43" i="25" s="1"/>
  <c r="O43" i="25"/>
  <c r="S42" i="25"/>
  <c r="K42" i="25"/>
  <c r="M42" i="25"/>
  <c r="S41" i="25"/>
  <c r="Q41" i="25"/>
  <c r="M41" i="25"/>
  <c r="K41" i="25"/>
  <c r="I181" i="21"/>
  <c r="I41" i="25" s="1"/>
  <c r="O41" i="25"/>
  <c r="Q40" i="25"/>
  <c r="Q39" i="25"/>
  <c r="M39" i="25"/>
  <c r="I179" i="21"/>
  <c r="I39" i="25" s="1"/>
  <c r="O39" i="25"/>
  <c r="S38" i="25"/>
  <c r="K38" i="25"/>
  <c r="M38" i="25"/>
  <c r="G162" i="21"/>
  <c r="O162" i="21" s="1"/>
  <c r="G161" i="21"/>
  <c r="O161" i="21" s="1"/>
  <c r="G160" i="21"/>
  <c r="O160" i="21" s="1"/>
  <c r="G159" i="21"/>
  <c r="O159" i="21" s="1"/>
  <c r="G158" i="21"/>
  <c r="O158" i="21" s="1"/>
  <c r="G157" i="21"/>
  <c r="O157" i="21" s="1"/>
  <c r="G149" i="21"/>
  <c r="G148" i="21"/>
  <c r="G147" i="21"/>
  <c r="G146" i="21"/>
  <c r="G145" i="21"/>
  <c r="G144" i="21"/>
  <c r="O144" i="21" s="1"/>
  <c r="G128" i="21"/>
  <c r="O128" i="21" s="1"/>
  <c r="G127" i="21"/>
  <c r="O127" i="21" s="1"/>
  <c r="G126" i="21"/>
  <c r="O126" i="21" s="1"/>
  <c r="G125" i="21"/>
  <c r="O125" i="21" s="1"/>
  <c r="G124" i="21"/>
  <c r="O124" i="21" s="1"/>
  <c r="O123" i="21"/>
  <c r="G115" i="21"/>
  <c r="O115" i="21" s="1"/>
  <c r="G114" i="21"/>
  <c r="O114" i="21" s="1"/>
  <c r="G113" i="21"/>
  <c r="O113" i="21" s="1"/>
  <c r="G112" i="21"/>
  <c r="O112" i="21" s="1"/>
  <c r="G111" i="21"/>
  <c r="O111" i="21" s="1"/>
  <c r="G110" i="21"/>
  <c r="O110" i="21" s="1"/>
  <c r="G94" i="21"/>
  <c r="O94" i="21" s="1"/>
  <c r="G93" i="21"/>
  <c r="O93" i="21" s="1"/>
  <c r="G92" i="21"/>
  <c r="O92" i="21" s="1"/>
  <c r="G91" i="21"/>
  <c r="O91" i="21" s="1"/>
  <c r="G90" i="21"/>
  <c r="O90" i="21" s="1"/>
  <c r="G89" i="21"/>
  <c r="O89" i="21" s="1"/>
  <c r="G81" i="21"/>
  <c r="O81" i="21" s="1"/>
  <c r="G80" i="21"/>
  <c r="O80" i="21" s="1"/>
  <c r="G79" i="21"/>
  <c r="O79" i="21" s="1"/>
  <c r="G78" i="21"/>
  <c r="O78" i="21" s="1"/>
  <c r="G77" i="21"/>
  <c r="O77" i="21" s="1"/>
  <c r="G76" i="21"/>
  <c r="O76" i="21" s="1"/>
  <c r="G42" i="21"/>
  <c r="O42" i="21" s="1"/>
  <c r="G9" i="21"/>
  <c r="O9" i="21" l="1"/>
  <c r="Q9" i="21"/>
  <c r="I38" i="28"/>
  <c r="I51" i="25"/>
  <c r="O148" i="21"/>
  <c r="K148" i="21"/>
  <c r="K36" i="25" s="1"/>
  <c r="O145" i="21"/>
  <c r="O33" i="25" s="1"/>
  <c r="K145" i="21"/>
  <c r="K33" i="25" s="1"/>
  <c r="O149" i="21"/>
  <c r="O37" i="25" s="1"/>
  <c r="K149" i="21"/>
  <c r="K37" i="25" s="1"/>
  <c r="O146" i="21"/>
  <c r="O34" i="25" s="1"/>
  <c r="K146" i="21"/>
  <c r="K34" i="25" s="1"/>
  <c r="O147" i="21"/>
  <c r="O35" i="25" s="1"/>
  <c r="K147" i="21"/>
  <c r="K35" i="25" s="1"/>
  <c r="K91" i="21"/>
  <c r="K22" i="28" s="1"/>
  <c r="Q91" i="21"/>
  <c r="Q22" i="28" s="1"/>
  <c r="S91" i="21"/>
  <c r="S22" i="28" s="1"/>
  <c r="M91" i="21"/>
  <c r="M22" i="28" s="1"/>
  <c r="K195" i="21"/>
  <c r="K42" i="28" s="1"/>
  <c r="Q195" i="21"/>
  <c r="Q42" i="28" s="1"/>
  <c r="S195" i="21"/>
  <c r="S42" i="28" s="1"/>
  <c r="M195" i="21"/>
  <c r="M42" i="28" s="1"/>
  <c r="M42" i="21"/>
  <c r="K42" i="21"/>
  <c r="Q42" i="21"/>
  <c r="S42" i="21"/>
  <c r="K79" i="21"/>
  <c r="K23" i="25" s="1"/>
  <c r="Q79" i="21"/>
  <c r="Q23" i="25" s="1"/>
  <c r="S79" i="21"/>
  <c r="S23" i="25" s="1"/>
  <c r="M79" i="21"/>
  <c r="M23" i="25" s="1"/>
  <c r="K92" i="21"/>
  <c r="K23" i="28" s="1"/>
  <c r="Q92" i="21"/>
  <c r="Q23" i="28" s="1"/>
  <c r="S92" i="21"/>
  <c r="S23" i="28" s="1"/>
  <c r="M92" i="21"/>
  <c r="M23" i="28" s="1"/>
  <c r="K113" i="21"/>
  <c r="K29" i="25" s="1"/>
  <c r="Q113" i="21"/>
  <c r="Q29" i="25" s="1"/>
  <c r="S113" i="21"/>
  <c r="S29" i="25" s="1"/>
  <c r="M113" i="21"/>
  <c r="M29" i="25" s="1"/>
  <c r="K126" i="21"/>
  <c r="K29" i="28" s="1"/>
  <c r="Q126" i="21"/>
  <c r="Q29" i="28" s="1"/>
  <c r="S126" i="21"/>
  <c r="S29" i="28" s="1"/>
  <c r="M126" i="21"/>
  <c r="M29" i="28" s="1"/>
  <c r="Q147" i="21"/>
  <c r="Q35" i="25" s="1"/>
  <c r="S147" i="21"/>
  <c r="S35" i="25" s="1"/>
  <c r="M147" i="21"/>
  <c r="M35" i="25" s="1"/>
  <c r="K160" i="21"/>
  <c r="K35" i="28" s="1"/>
  <c r="Q160" i="21"/>
  <c r="Q35" i="28" s="1"/>
  <c r="S160" i="21"/>
  <c r="S35" i="28" s="1"/>
  <c r="M160" i="21"/>
  <c r="M35" i="28" s="1"/>
  <c r="K192" i="21"/>
  <c r="K39" i="28" s="1"/>
  <c r="Q192" i="21"/>
  <c r="Q39" i="28" s="1"/>
  <c r="S192" i="21"/>
  <c r="S39" i="28" s="1"/>
  <c r="M192" i="21"/>
  <c r="M39" i="28" s="1"/>
  <c r="K196" i="21"/>
  <c r="K43" i="28" s="1"/>
  <c r="Q196" i="21"/>
  <c r="Q43" i="28" s="1"/>
  <c r="S196" i="21"/>
  <c r="S43" i="28" s="1"/>
  <c r="M196" i="21"/>
  <c r="M43" i="28" s="1"/>
  <c r="K78" i="21"/>
  <c r="K22" i="25" s="1"/>
  <c r="Q78" i="21"/>
  <c r="Q22" i="25" s="1"/>
  <c r="S78" i="21"/>
  <c r="S22" i="25" s="1"/>
  <c r="M78" i="21"/>
  <c r="M22" i="25" s="1"/>
  <c r="Q125" i="21"/>
  <c r="Q28" i="28" s="1"/>
  <c r="S125" i="21"/>
  <c r="S28" i="28" s="1"/>
  <c r="M125" i="21"/>
  <c r="M28" i="28" s="1"/>
  <c r="K125" i="21"/>
  <c r="K28" i="28" s="1"/>
  <c r="K159" i="21"/>
  <c r="Q159" i="21"/>
  <c r="Q34" i="28" s="1"/>
  <c r="S159" i="21"/>
  <c r="S34" i="28" s="1"/>
  <c r="M159" i="21"/>
  <c r="M34" i="28" s="1"/>
  <c r="K76" i="21"/>
  <c r="K20" i="25" s="1"/>
  <c r="Q76" i="21"/>
  <c r="Q20" i="25" s="1"/>
  <c r="S76" i="21"/>
  <c r="S20" i="25" s="1"/>
  <c r="M76" i="21"/>
  <c r="M20" i="25" s="1"/>
  <c r="K89" i="21"/>
  <c r="K20" i="28" s="1"/>
  <c r="Q89" i="21"/>
  <c r="Q20" i="28" s="1"/>
  <c r="S89" i="21"/>
  <c r="S20" i="28" s="1"/>
  <c r="M89" i="21"/>
  <c r="M20" i="28" s="1"/>
  <c r="K93" i="21"/>
  <c r="K24" i="28" s="1"/>
  <c r="Q93" i="21"/>
  <c r="Q24" i="28" s="1"/>
  <c r="S93" i="21"/>
  <c r="S24" i="28" s="1"/>
  <c r="M93" i="21"/>
  <c r="M24" i="28" s="1"/>
  <c r="M110" i="21"/>
  <c r="M26" i="25" s="1"/>
  <c r="K110" i="21"/>
  <c r="K26" i="25" s="1"/>
  <c r="Q110" i="21"/>
  <c r="Q26" i="25" s="1"/>
  <c r="S110" i="21"/>
  <c r="S26" i="25" s="1"/>
  <c r="K114" i="21"/>
  <c r="K30" i="25" s="1"/>
  <c r="Q114" i="21"/>
  <c r="Q30" i="25" s="1"/>
  <c r="S114" i="21"/>
  <c r="S30" i="25" s="1"/>
  <c r="M114" i="21"/>
  <c r="M30" i="25" s="1"/>
  <c r="K123" i="21"/>
  <c r="K26" i="28" s="1"/>
  <c r="Q123" i="21"/>
  <c r="Q26" i="28" s="1"/>
  <c r="S123" i="21"/>
  <c r="S26" i="28" s="1"/>
  <c r="M123" i="21"/>
  <c r="M26" i="28" s="1"/>
  <c r="K127" i="21"/>
  <c r="K30" i="28" s="1"/>
  <c r="Q127" i="21"/>
  <c r="Q30" i="28" s="1"/>
  <c r="S127" i="21"/>
  <c r="S30" i="28" s="1"/>
  <c r="M127" i="21"/>
  <c r="M30" i="28" s="1"/>
  <c r="Q144" i="21"/>
  <c r="Q32" i="25" s="1"/>
  <c r="S144" i="21"/>
  <c r="S32" i="25" s="1"/>
  <c r="M144" i="21"/>
  <c r="M32" i="25" s="1"/>
  <c r="K144" i="21"/>
  <c r="K32" i="25" s="1"/>
  <c r="Q148" i="21"/>
  <c r="Q36" i="25" s="1"/>
  <c r="S148" i="21"/>
  <c r="S36" i="25" s="1"/>
  <c r="M148" i="21"/>
  <c r="M36" i="25" s="1"/>
  <c r="K157" i="21"/>
  <c r="K32" i="28" s="1"/>
  <c r="Q157" i="21"/>
  <c r="Q32" i="28" s="1"/>
  <c r="S157" i="21"/>
  <c r="S32" i="28" s="1"/>
  <c r="M157" i="21"/>
  <c r="M32" i="28" s="1"/>
  <c r="K161" i="21"/>
  <c r="K36" i="28" s="1"/>
  <c r="Q161" i="21"/>
  <c r="Q36" i="28" s="1"/>
  <c r="S161" i="21"/>
  <c r="S36" i="28" s="1"/>
  <c r="M161" i="21"/>
  <c r="M36" i="28" s="1"/>
  <c r="K193" i="21"/>
  <c r="K40" i="28" s="1"/>
  <c r="Q193" i="21"/>
  <c r="Q40" i="28" s="1"/>
  <c r="S193" i="21"/>
  <c r="S40" i="28" s="1"/>
  <c r="M193" i="21"/>
  <c r="M40" i="28" s="1"/>
  <c r="M9" i="21"/>
  <c r="K9" i="21"/>
  <c r="S9" i="21"/>
  <c r="K112" i="21"/>
  <c r="K28" i="25" s="1"/>
  <c r="Q112" i="21"/>
  <c r="Q28" i="25" s="1"/>
  <c r="S112" i="21"/>
  <c r="S28" i="25" s="1"/>
  <c r="M112" i="21"/>
  <c r="M28" i="25" s="1"/>
  <c r="Q146" i="21"/>
  <c r="Q34" i="25" s="1"/>
  <c r="S146" i="21"/>
  <c r="S34" i="25" s="1"/>
  <c r="M146" i="21"/>
  <c r="M34" i="25" s="1"/>
  <c r="K80" i="21"/>
  <c r="K24" i="25" s="1"/>
  <c r="Q80" i="21"/>
  <c r="Q24" i="25" s="1"/>
  <c r="S80" i="21"/>
  <c r="S24" i="25" s="1"/>
  <c r="M80" i="21"/>
  <c r="M24" i="25" s="1"/>
  <c r="K77" i="21"/>
  <c r="K21" i="25" s="1"/>
  <c r="Q77" i="21"/>
  <c r="Q21" i="25" s="1"/>
  <c r="S77" i="21"/>
  <c r="S21" i="25" s="1"/>
  <c r="M77" i="21"/>
  <c r="M21" i="25" s="1"/>
  <c r="K81" i="21"/>
  <c r="K25" i="25" s="1"/>
  <c r="Q81" i="21"/>
  <c r="Q25" i="25" s="1"/>
  <c r="S81" i="21"/>
  <c r="S25" i="25" s="1"/>
  <c r="M81" i="21"/>
  <c r="M25" i="25" s="1"/>
  <c r="K90" i="21"/>
  <c r="K21" i="28" s="1"/>
  <c r="Q90" i="21"/>
  <c r="Q21" i="28" s="1"/>
  <c r="S90" i="21"/>
  <c r="S21" i="28" s="1"/>
  <c r="M90" i="21"/>
  <c r="M21" i="28" s="1"/>
  <c r="K94" i="21"/>
  <c r="Q94" i="21"/>
  <c r="Q25" i="28" s="1"/>
  <c r="M94" i="21"/>
  <c r="M25" i="28" s="1"/>
  <c r="S94" i="21"/>
  <c r="S25" i="28" s="1"/>
  <c r="K111" i="21"/>
  <c r="K27" i="25" s="1"/>
  <c r="Q111" i="21"/>
  <c r="Q27" i="25" s="1"/>
  <c r="S111" i="21"/>
  <c r="S27" i="25" s="1"/>
  <c r="M111" i="21"/>
  <c r="M27" i="25" s="1"/>
  <c r="K115" i="21"/>
  <c r="K31" i="25" s="1"/>
  <c r="Q115" i="21"/>
  <c r="Q31" i="25" s="1"/>
  <c r="S115" i="21"/>
  <c r="S31" i="25" s="1"/>
  <c r="M115" i="21"/>
  <c r="M31" i="25" s="1"/>
  <c r="K124" i="21"/>
  <c r="K27" i="28" s="1"/>
  <c r="Q124" i="21"/>
  <c r="Q27" i="28" s="1"/>
  <c r="S124" i="21"/>
  <c r="S27" i="28" s="1"/>
  <c r="M124" i="21"/>
  <c r="M27" i="28" s="1"/>
  <c r="K128" i="21"/>
  <c r="K31" i="28" s="1"/>
  <c r="Q128" i="21"/>
  <c r="Q31" i="28" s="1"/>
  <c r="S128" i="21"/>
  <c r="S31" i="28" s="1"/>
  <c r="M128" i="21"/>
  <c r="M31" i="28" s="1"/>
  <c r="Q145" i="21"/>
  <c r="Q33" i="25" s="1"/>
  <c r="S145" i="21"/>
  <c r="S33" i="25" s="1"/>
  <c r="M145" i="21"/>
  <c r="M33" i="25" s="1"/>
  <c r="Q149" i="21"/>
  <c r="Q37" i="25" s="1"/>
  <c r="S149" i="21"/>
  <c r="S37" i="25" s="1"/>
  <c r="M149" i="21"/>
  <c r="M37" i="25" s="1"/>
  <c r="K158" i="21"/>
  <c r="K33" i="28" s="1"/>
  <c r="Q158" i="21"/>
  <c r="Q33" i="28" s="1"/>
  <c r="S158" i="21"/>
  <c r="S33" i="28" s="1"/>
  <c r="M158" i="21"/>
  <c r="M33" i="28" s="1"/>
  <c r="K162" i="21"/>
  <c r="K37" i="28" s="1"/>
  <c r="Q162" i="21"/>
  <c r="Q37" i="28" s="1"/>
  <c r="S162" i="21"/>
  <c r="S37" i="28" s="1"/>
  <c r="M162" i="21"/>
  <c r="M37" i="28" s="1"/>
  <c r="K41" i="28"/>
  <c r="Q194" i="21"/>
  <c r="Q41" i="28" s="1"/>
  <c r="S194" i="21"/>
  <c r="S41" i="28" s="1"/>
  <c r="M194" i="21"/>
  <c r="M41" i="28" s="1"/>
  <c r="I123" i="21"/>
  <c r="I26" i="28" s="1"/>
  <c r="G28" i="25"/>
  <c r="O31" i="25"/>
  <c r="G31" i="25"/>
  <c r="G29" i="25"/>
  <c r="G26" i="25"/>
  <c r="O27" i="25"/>
  <c r="G27" i="25"/>
  <c r="G20" i="25"/>
  <c r="O22" i="25"/>
  <c r="G22" i="25"/>
  <c r="G23" i="25"/>
  <c r="G24" i="25"/>
  <c r="G21" i="25"/>
  <c r="G25" i="25"/>
  <c r="G30" i="25"/>
  <c r="G43" i="28"/>
  <c r="G37" i="28"/>
  <c r="O36" i="28"/>
  <c r="G36" i="28"/>
  <c r="O34" i="28"/>
  <c r="G34" i="28"/>
  <c r="G35" i="28"/>
  <c r="G33" i="28"/>
  <c r="O32" i="28"/>
  <c r="G32" i="28"/>
  <c r="I157" i="21"/>
  <c r="I32" i="28" s="1"/>
  <c r="G37" i="25"/>
  <c r="G36" i="25"/>
  <c r="G35" i="25"/>
  <c r="G34" i="25"/>
  <c r="G33" i="25"/>
  <c r="G32" i="25"/>
  <c r="O42" i="28"/>
  <c r="G42" i="28"/>
  <c r="G41" i="28"/>
  <c r="O40" i="28"/>
  <c r="G40" i="28"/>
  <c r="G39" i="28"/>
  <c r="G27" i="28"/>
  <c r="G29" i="28"/>
  <c r="O30" i="28"/>
  <c r="G30" i="28"/>
  <c r="G28" i="28"/>
  <c r="G31" i="28"/>
  <c r="O26" i="28"/>
  <c r="G26" i="28"/>
  <c r="I78" i="21"/>
  <c r="I22" i="25" s="1"/>
  <c r="O25" i="28"/>
  <c r="G25" i="28"/>
  <c r="G24" i="28"/>
  <c r="G23" i="28"/>
  <c r="G22" i="28"/>
  <c r="O21" i="28"/>
  <c r="G21" i="28"/>
  <c r="G20" i="28"/>
  <c r="I90" i="21"/>
  <c r="I94" i="21"/>
  <c r="I25" i="28" s="1"/>
  <c r="I111" i="21"/>
  <c r="I27" i="25" s="1"/>
  <c r="I115" i="21"/>
  <c r="I31" i="25" s="1"/>
  <c r="I127" i="21"/>
  <c r="I147" i="21"/>
  <c r="I35" i="25" s="1"/>
  <c r="I149" i="21"/>
  <c r="I37" i="25" s="1"/>
  <c r="I145" i="21"/>
  <c r="I33" i="25" s="1"/>
  <c r="I161" i="21"/>
  <c r="I36" i="28" s="1"/>
  <c r="I159" i="21"/>
  <c r="I34" i="28" s="1"/>
  <c r="T181" i="21"/>
  <c r="I193" i="21"/>
  <c r="I195" i="21"/>
  <c r="O38" i="25"/>
  <c r="K40" i="25"/>
  <c r="S40" i="25"/>
  <c r="O42" i="25"/>
  <c r="O41" i="28"/>
  <c r="I178" i="21"/>
  <c r="I38" i="25" s="1"/>
  <c r="Q38" i="25"/>
  <c r="K39" i="25"/>
  <c r="S39" i="25"/>
  <c r="M40" i="25"/>
  <c r="I182" i="21"/>
  <c r="I42" i="25" s="1"/>
  <c r="Q42" i="25"/>
  <c r="K43" i="25"/>
  <c r="S43" i="25"/>
  <c r="K38" i="28"/>
  <c r="S38" i="28"/>
  <c r="I194" i="21"/>
  <c r="O40" i="25"/>
  <c r="O39" i="28"/>
  <c r="O43" i="28"/>
  <c r="I180" i="21"/>
  <c r="I40" i="25" s="1"/>
  <c r="I192" i="21"/>
  <c r="I196" i="21"/>
  <c r="O32" i="25"/>
  <c r="O36" i="25"/>
  <c r="O35" i="28"/>
  <c r="I144" i="21"/>
  <c r="I32" i="25" s="1"/>
  <c r="I148" i="21"/>
  <c r="I36" i="25" s="1"/>
  <c r="I160" i="21"/>
  <c r="I35" i="28" s="1"/>
  <c r="O33" i="28"/>
  <c r="O37" i="28"/>
  <c r="I146" i="21"/>
  <c r="I158" i="21"/>
  <c r="I33" i="28" s="1"/>
  <c r="I162" i="21"/>
  <c r="I37" i="28" s="1"/>
  <c r="O30" i="25"/>
  <c r="O29" i="28"/>
  <c r="I110" i="21"/>
  <c r="I26" i="25" s="1"/>
  <c r="I114" i="21"/>
  <c r="I30" i="25" s="1"/>
  <c r="O28" i="25"/>
  <c r="I113" i="21"/>
  <c r="I29" i="25" s="1"/>
  <c r="O27" i="28"/>
  <c r="I125" i="21"/>
  <c r="I28" i="28" s="1"/>
  <c r="O31" i="28"/>
  <c r="O26" i="25"/>
  <c r="O29" i="25"/>
  <c r="O28" i="28"/>
  <c r="I126" i="21"/>
  <c r="I29" i="28" s="1"/>
  <c r="I112" i="21"/>
  <c r="I28" i="25" s="1"/>
  <c r="I124" i="21"/>
  <c r="I27" i="28" s="1"/>
  <c r="I128" i="21"/>
  <c r="I31" i="28" s="1"/>
  <c r="O24" i="28"/>
  <c r="O20" i="25"/>
  <c r="I77" i="21"/>
  <c r="I21" i="25" s="1"/>
  <c r="O24" i="25"/>
  <c r="I81" i="21"/>
  <c r="I25" i="25" s="1"/>
  <c r="I89" i="21"/>
  <c r="I20" i="28" s="1"/>
  <c r="O23" i="28"/>
  <c r="I93" i="21"/>
  <c r="I24" i="28" s="1"/>
  <c r="O21" i="25"/>
  <c r="O25" i="25"/>
  <c r="O20" i="28"/>
  <c r="I76" i="21"/>
  <c r="I20" i="25" s="1"/>
  <c r="O23" i="25"/>
  <c r="I80" i="21"/>
  <c r="I24" i="25" s="1"/>
  <c r="O22" i="28"/>
  <c r="I92" i="21"/>
  <c r="I23" i="28" s="1"/>
  <c r="I79" i="21"/>
  <c r="I23" i="25" s="1"/>
  <c r="I91" i="21"/>
  <c r="I39" i="28" l="1"/>
  <c r="I52" i="25"/>
  <c r="I41" i="28"/>
  <c r="I54" i="25"/>
  <c r="I42" i="28"/>
  <c r="I55" i="25"/>
  <c r="I43" i="28"/>
  <c r="I56" i="25"/>
  <c r="I40" i="28"/>
  <c r="I53" i="25"/>
  <c r="T123" i="21"/>
  <c r="T115" i="21"/>
  <c r="T111" i="21"/>
  <c r="W181" i="21"/>
  <c r="T41" i="25"/>
  <c r="T159" i="21"/>
  <c r="K34" i="28"/>
  <c r="T147" i="21"/>
  <c r="T146" i="21"/>
  <c r="I34" i="25"/>
  <c r="T179" i="21"/>
  <c r="T127" i="21"/>
  <c r="I30" i="28"/>
  <c r="T78" i="21"/>
  <c r="T94" i="21"/>
  <c r="K25" i="28"/>
  <c r="T91" i="21"/>
  <c r="I22" i="28"/>
  <c r="T90" i="21"/>
  <c r="I21" i="28"/>
  <c r="T112" i="21"/>
  <c r="T182" i="21"/>
  <c r="T195" i="21"/>
  <c r="T193" i="21"/>
  <c r="T196" i="21"/>
  <c r="T191" i="21"/>
  <c r="T161" i="21"/>
  <c r="T145" i="21"/>
  <c r="T194" i="21"/>
  <c r="T128" i="21"/>
  <c r="T192" i="21"/>
  <c r="T183" i="21"/>
  <c r="T158" i="21"/>
  <c r="T178" i="21"/>
  <c r="T180" i="21"/>
  <c r="T157" i="21"/>
  <c r="T160" i="21"/>
  <c r="T144" i="21"/>
  <c r="T148" i="21"/>
  <c r="T162" i="21"/>
  <c r="T149" i="21"/>
  <c r="T113" i="21"/>
  <c r="T110" i="21"/>
  <c r="T79" i="21"/>
  <c r="T124" i="21"/>
  <c r="T27" i="28" s="1"/>
  <c r="T126" i="21"/>
  <c r="T125" i="21"/>
  <c r="T114" i="21"/>
  <c r="T81" i="21"/>
  <c r="T80" i="21"/>
  <c r="T92" i="21"/>
  <c r="T76" i="21"/>
  <c r="T89" i="21"/>
  <c r="T93" i="21"/>
  <c r="T77" i="21"/>
  <c r="T118" i="21" l="1"/>
  <c r="T152" i="21"/>
  <c r="T199" i="21"/>
  <c r="T186" i="21"/>
  <c r="T165" i="21"/>
  <c r="T131" i="21"/>
  <c r="T97" i="21"/>
  <c r="T84" i="21"/>
  <c r="T38" i="25"/>
  <c r="T32" i="25"/>
  <c r="Z123" i="21"/>
  <c r="T26" i="25"/>
  <c r="T20" i="28"/>
  <c r="T20" i="25"/>
  <c r="T32" i="28"/>
  <c r="T26" i="28"/>
  <c r="W81" i="21"/>
  <c r="T25" i="25"/>
  <c r="W80" i="21"/>
  <c r="T24" i="25"/>
  <c r="W79" i="21"/>
  <c r="T23" i="25"/>
  <c r="W78" i="21"/>
  <c r="T22" i="25"/>
  <c r="W77" i="21"/>
  <c r="T21" i="25"/>
  <c r="W115" i="21"/>
  <c r="T31" i="25"/>
  <c r="W113" i="21"/>
  <c r="T29" i="25"/>
  <c r="W112" i="21"/>
  <c r="T28" i="25"/>
  <c r="W111" i="21"/>
  <c r="T27" i="25"/>
  <c r="W183" i="21"/>
  <c r="T43" i="25"/>
  <c r="W182" i="21"/>
  <c r="T42" i="25"/>
  <c r="W179" i="21"/>
  <c r="T39" i="25"/>
  <c r="W114" i="21"/>
  <c r="T30" i="25"/>
  <c r="Z196" i="21"/>
  <c r="T43" i="28"/>
  <c r="W180" i="21"/>
  <c r="T40" i="25"/>
  <c r="Z162" i="21"/>
  <c r="T37" i="28"/>
  <c r="Z161" i="21"/>
  <c r="T36" i="28"/>
  <c r="Z159" i="21"/>
  <c r="T34" i="28"/>
  <c r="Z160" i="21"/>
  <c r="T35" i="28"/>
  <c r="Z158" i="21"/>
  <c r="T33" i="28"/>
  <c r="W149" i="21"/>
  <c r="T37" i="25"/>
  <c r="W148" i="21"/>
  <c r="T36" i="25"/>
  <c r="W147" i="21"/>
  <c r="T35" i="25"/>
  <c r="W146" i="21"/>
  <c r="T34" i="25"/>
  <c r="W145" i="21"/>
  <c r="T33" i="25"/>
  <c r="Z195" i="21"/>
  <c r="T42" i="28"/>
  <c r="Z194" i="21"/>
  <c r="T41" i="28"/>
  <c r="Z193" i="21"/>
  <c r="T40" i="28"/>
  <c r="Z192" i="21"/>
  <c r="T39" i="28"/>
  <c r="Z191" i="21"/>
  <c r="T38" i="28"/>
  <c r="Z128" i="21"/>
  <c r="T31" i="28"/>
  <c r="Z127" i="21"/>
  <c r="T30" i="28"/>
  <c r="Z125" i="21"/>
  <c r="T28" i="28"/>
  <c r="Z126" i="21"/>
  <c r="T29" i="28"/>
  <c r="Z94" i="21"/>
  <c r="T25" i="28"/>
  <c r="Z93" i="21"/>
  <c r="T24" i="28"/>
  <c r="Z92" i="21"/>
  <c r="T23" i="28"/>
  <c r="Z91" i="21"/>
  <c r="T22" i="28"/>
  <c r="Z90" i="21"/>
  <c r="T21" i="28"/>
  <c r="W178" i="21"/>
  <c r="Z157" i="21"/>
  <c r="W144" i="21"/>
  <c r="W110" i="21"/>
  <c r="Z124" i="21"/>
  <c r="Z89" i="21"/>
  <c r="W76" i="21"/>
  <c r="D167" i="21" l="1"/>
  <c r="C11" i="32" s="1"/>
  <c r="D201" i="21"/>
  <c r="D133" i="21"/>
  <c r="C10" i="32" s="1"/>
  <c r="D99" i="21"/>
  <c r="C9" i="32" s="1"/>
  <c r="C12" i="32" l="1"/>
  <c r="I10" i="33" l="1"/>
  <c r="G10" i="33"/>
  <c r="E10" i="33"/>
  <c r="J10" i="33" l="1"/>
  <c r="K13" i="33" l="1"/>
  <c r="K19" i="33"/>
  <c r="K16" i="33"/>
  <c r="K15" i="33"/>
  <c r="K18" i="33"/>
  <c r="K11" i="33"/>
  <c r="K17" i="33"/>
  <c r="K14" i="33"/>
  <c r="K12" i="33"/>
  <c r="B8" i="28"/>
  <c r="C8" i="28"/>
  <c r="D8" i="28"/>
  <c r="E8" i="28"/>
  <c r="F8" i="28"/>
  <c r="H8" i="28"/>
  <c r="J8" i="28"/>
  <c r="L8" i="28"/>
  <c r="N8" i="28"/>
  <c r="P8" i="28"/>
  <c r="R8" i="28"/>
  <c r="B9" i="28"/>
  <c r="C9" i="28"/>
  <c r="D9" i="28"/>
  <c r="E9" i="28"/>
  <c r="F9" i="28"/>
  <c r="H9" i="28"/>
  <c r="J9" i="28"/>
  <c r="L9" i="28"/>
  <c r="N9" i="28"/>
  <c r="P9" i="28"/>
  <c r="R9" i="28"/>
  <c r="B10" i="28"/>
  <c r="C10" i="28"/>
  <c r="D10" i="28"/>
  <c r="E10" i="28"/>
  <c r="F10" i="28"/>
  <c r="H10" i="28"/>
  <c r="J10" i="28"/>
  <c r="L10" i="28"/>
  <c r="N10" i="28"/>
  <c r="P10" i="28"/>
  <c r="R10" i="28"/>
  <c r="B11" i="28"/>
  <c r="C11" i="28"/>
  <c r="D11" i="28"/>
  <c r="E11" i="28"/>
  <c r="F11" i="28"/>
  <c r="H11" i="28"/>
  <c r="J11" i="28"/>
  <c r="L11" i="28"/>
  <c r="N11" i="28"/>
  <c r="P11" i="28"/>
  <c r="R11" i="28"/>
  <c r="B12" i="28"/>
  <c r="C12" i="28"/>
  <c r="D12" i="28"/>
  <c r="E12" i="28"/>
  <c r="F12" i="28"/>
  <c r="H12" i="28"/>
  <c r="J12" i="28"/>
  <c r="L12" i="28"/>
  <c r="N12" i="28"/>
  <c r="P12" i="28"/>
  <c r="R12" i="28"/>
  <c r="B13" i="28"/>
  <c r="C13" i="28"/>
  <c r="D13" i="28"/>
  <c r="E13" i="28"/>
  <c r="F13" i="28"/>
  <c r="H13" i="28"/>
  <c r="J13" i="28"/>
  <c r="L13" i="28"/>
  <c r="N13" i="28"/>
  <c r="P13" i="28"/>
  <c r="R13" i="28"/>
  <c r="B14" i="28"/>
  <c r="C14" i="28"/>
  <c r="D14" i="28"/>
  <c r="E14" i="28"/>
  <c r="F14" i="28"/>
  <c r="H14" i="28"/>
  <c r="J14" i="28"/>
  <c r="L14" i="28"/>
  <c r="N14" i="28"/>
  <c r="P14" i="28"/>
  <c r="R14" i="28"/>
  <c r="B15" i="28"/>
  <c r="C15" i="28"/>
  <c r="D15" i="28"/>
  <c r="E15" i="28"/>
  <c r="F15" i="28"/>
  <c r="H15" i="28"/>
  <c r="J15" i="28"/>
  <c r="L15" i="28"/>
  <c r="N15" i="28"/>
  <c r="P15" i="28"/>
  <c r="R15" i="28"/>
  <c r="B16" i="28"/>
  <c r="C16" i="28"/>
  <c r="D16" i="28"/>
  <c r="E16" i="28"/>
  <c r="F16" i="28"/>
  <c r="H16" i="28"/>
  <c r="J16" i="28"/>
  <c r="L16" i="28"/>
  <c r="N16" i="28"/>
  <c r="P16" i="28"/>
  <c r="R16" i="28"/>
  <c r="B17" i="28"/>
  <c r="C17" i="28"/>
  <c r="D17" i="28"/>
  <c r="E17" i="28"/>
  <c r="F17" i="28"/>
  <c r="H17" i="28"/>
  <c r="J17" i="28"/>
  <c r="L17" i="28"/>
  <c r="N17" i="28"/>
  <c r="P17" i="28"/>
  <c r="R17" i="28"/>
  <c r="B18" i="28"/>
  <c r="C18" i="28"/>
  <c r="D18" i="28"/>
  <c r="E18" i="28"/>
  <c r="F18" i="28"/>
  <c r="H18" i="28"/>
  <c r="J18" i="28"/>
  <c r="L18" i="28"/>
  <c r="N18" i="28"/>
  <c r="P18" i="28"/>
  <c r="R18" i="28"/>
  <c r="B19" i="28"/>
  <c r="C19" i="28"/>
  <c r="D19" i="28"/>
  <c r="E19" i="28"/>
  <c r="F19" i="28"/>
  <c r="H19" i="28"/>
  <c r="J19" i="28"/>
  <c r="L19" i="28"/>
  <c r="N19" i="28"/>
  <c r="P19" i="28"/>
  <c r="R19" i="28"/>
  <c r="B9" i="25"/>
  <c r="C9" i="25"/>
  <c r="D9" i="25"/>
  <c r="E9" i="25"/>
  <c r="F9" i="25"/>
  <c r="H9" i="25"/>
  <c r="J9" i="25"/>
  <c r="L9" i="25"/>
  <c r="N9" i="25"/>
  <c r="P9" i="25"/>
  <c r="R9" i="25"/>
  <c r="B10" i="25"/>
  <c r="C10" i="25"/>
  <c r="D10" i="25"/>
  <c r="E10" i="25"/>
  <c r="F10" i="25"/>
  <c r="H10" i="25"/>
  <c r="J10" i="25"/>
  <c r="L10" i="25"/>
  <c r="N10" i="25"/>
  <c r="P10" i="25"/>
  <c r="R10" i="25"/>
  <c r="B11" i="25"/>
  <c r="C11" i="25"/>
  <c r="D11" i="25"/>
  <c r="E11" i="25"/>
  <c r="F11" i="25"/>
  <c r="H11" i="25"/>
  <c r="J11" i="25"/>
  <c r="L11" i="25"/>
  <c r="N11" i="25"/>
  <c r="P11" i="25"/>
  <c r="R11" i="25"/>
  <c r="B12" i="25"/>
  <c r="C12" i="25"/>
  <c r="D12" i="25"/>
  <c r="E12" i="25"/>
  <c r="F12" i="25"/>
  <c r="H12" i="25"/>
  <c r="J12" i="25"/>
  <c r="L12" i="25"/>
  <c r="N12" i="25"/>
  <c r="P12" i="25"/>
  <c r="R12" i="25"/>
  <c r="B13" i="25"/>
  <c r="C13" i="25"/>
  <c r="D13" i="25"/>
  <c r="E13" i="25"/>
  <c r="F13" i="25"/>
  <c r="H13" i="25"/>
  <c r="J13" i="25"/>
  <c r="L13" i="25"/>
  <c r="N13" i="25"/>
  <c r="P13" i="25"/>
  <c r="R13" i="25"/>
  <c r="B14" i="25"/>
  <c r="C14" i="25"/>
  <c r="D14" i="25"/>
  <c r="E14" i="25"/>
  <c r="F14" i="25"/>
  <c r="H14" i="25"/>
  <c r="J14" i="25"/>
  <c r="L14" i="25"/>
  <c r="N14" i="25"/>
  <c r="P14" i="25"/>
  <c r="R14" i="25"/>
  <c r="B15" i="25"/>
  <c r="C15" i="25"/>
  <c r="D15" i="25"/>
  <c r="E15" i="25"/>
  <c r="F15" i="25"/>
  <c r="H15" i="25"/>
  <c r="J15" i="25"/>
  <c r="L15" i="25"/>
  <c r="N15" i="25"/>
  <c r="P15" i="25"/>
  <c r="R15" i="25"/>
  <c r="B16" i="25"/>
  <c r="C16" i="25"/>
  <c r="D16" i="25"/>
  <c r="E16" i="25"/>
  <c r="F16" i="25"/>
  <c r="H16" i="25"/>
  <c r="J16" i="25"/>
  <c r="L16" i="25"/>
  <c r="N16" i="25"/>
  <c r="P16" i="25"/>
  <c r="R16" i="25"/>
  <c r="B17" i="25"/>
  <c r="C17" i="25"/>
  <c r="D17" i="25"/>
  <c r="E17" i="25"/>
  <c r="F17" i="25"/>
  <c r="H17" i="25"/>
  <c r="J17" i="25"/>
  <c r="L17" i="25"/>
  <c r="N17" i="25"/>
  <c r="P17" i="25"/>
  <c r="R17" i="25"/>
  <c r="B18" i="25"/>
  <c r="C18" i="25"/>
  <c r="D18" i="25"/>
  <c r="E18" i="25"/>
  <c r="F18" i="25"/>
  <c r="H18" i="25"/>
  <c r="J18" i="25"/>
  <c r="L18" i="25"/>
  <c r="N18" i="25"/>
  <c r="P18" i="25"/>
  <c r="R18" i="25"/>
  <c r="B19" i="25"/>
  <c r="C19" i="25"/>
  <c r="D19" i="25"/>
  <c r="E19" i="25"/>
  <c r="F19" i="25"/>
  <c r="H19" i="25"/>
  <c r="J19" i="25"/>
  <c r="L19" i="25"/>
  <c r="N19" i="25"/>
  <c r="P19" i="25"/>
  <c r="R19" i="25"/>
  <c r="R8" i="25"/>
  <c r="P8" i="25"/>
  <c r="N8" i="25"/>
  <c r="L8" i="25"/>
  <c r="J8" i="25"/>
  <c r="H8" i="25"/>
  <c r="F8" i="25"/>
  <c r="E8" i="25"/>
  <c r="D8" i="25"/>
  <c r="C8" i="25"/>
  <c r="B8" i="25"/>
  <c r="G60" i="21" l="1"/>
  <c r="O60" i="21" s="1"/>
  <c r="G59" i="21"/>
  <c r="O59" i="21" s="1"/>
  <c r="G58" i="21"/>
  <c r="O58" i="21" s="1"/>
  <c r="G57" i="21"/>
  <c r="O57" i="21" s="1"/>
  <c r="G56" i="21"/>
  <c r="O56" i="21" s="1"/>
  <c r="G55" i="21"/>
  <c r="O55" i="21" s="1"/>
  <c r="G47" i="21"/>
  <c r="O47" i="21" s="1"/>
  <c r="G46" i="21"/>
  <c r="O46" i="21" s="1"/>
  <c r="G45" i="21"/>
  <c r="O45" i="21" s="1"/>
  <c r="G44" i="21"/>
  <c r="O44" i="21" s="1"/>
  <c r="G43" i="21"/>
  <c r="O43" i="21" s="1"/>
  <c r="Q44" i="21" l="1"/>
  <c r="Q16" i="25" s="1"/>
  <c r="S44" i="21"/>
  <c r="S16" i="25" s="1"/>
  <c r="M44" i="21"/>
  <c r="M16" i="25" s="1"/>
  <c r="K44" i="21"/>
  <c r="K16" i="25" s="1"/>
  <c r="K56" i="21"/>
  <c r="K15" i="28" s="1"/>
  <c r="Q56" i="21"/>
  <c r="Q15" i="28" s="1"/>
  <c r="S56" i="21"/>
  <c r="S15" i="28" s="1"/>
  <c r="M56" i="21"/>
  <c r="M15" i="28" s="1"/>
  <c r="K60" i="21"/>
  <c r="K19" i="28" s="1"/>
  <c r="Q60" i="21"/>
  <c r="Q19" i="28" s="1"/>
  <c r="S60" i="21"/>
  <c r="S19" i="28" s="1"/>
  <c r="M60" i="21"/>
  <c r="M19" i="28" s="1"/>
  <c r="K59" i="21"/>
  <c r="K18" i="28" s="1"/>
  <c r="Q59" i="21"/>
  <c r="Q18" i="28" s="1"/>
  <c r="S59" i="21"/>
  <c r="S18" i="28" s="1"/>
  <c r="M59" i="21"/>
  <c r="M18" i="28" s="1"/>
  <c r="M46" i="21"/>
  <c r="M18" i="25" s="1"/>
  <c r="K46" i="21"/>
  <c r="K18" i="25" s="1"/>
  <c r="Q46" i="21"/>
  <c r="Q18" i="25" s="1"/>
  <c r="S46" i="21"/>
  <c r="S18" i="25" s="1"/>
  <c r="K57" i="21"/>
  <c r="K16" i="28" s="1"/>
  <c r="Q57" i="21"/>
  <c r="Q16" i="28" s="1"/>
  <c r="S57" i="21"/>
  <c r="S16" i="28" s="1"/>
  <c r="M57" i="21"/>
  <c r="M16" i="28" s="1"/>
  <c r="K55" i="21"/>
  <c r="K14" i="28" s="1"/>
  <c r="Q55" i="21"/>
  <c r="Q14" i="28" s="1"/>
  <c r="S55" i="21"/>
  <c r="S14" i="28" s="1"/>
  <c r="M55" i="21"/>
  <c r="M14" i="28" s="1"/>
  <c r="K45" i="21"/>
  <c r="K17" i="25" s="1"/>
  <c r="Q45" i="21"/>
  <c r="Q17" i="25" s="1"/>
  <c r="S45" i="21"/>
  <c r="S17" i="25" s="1"/>
  <c r="M45" i="21"/>
  <c r="M17" i="25" s="1"/>
  <c r="K43" i="21"/>
  <c r="K15" i="25" s="1"/>
  <c r="Q43" i="21"/>
  <c r="Q15" i="25" s="1"/>
  <c r="S43" i="21"/>
  <c r="S15" i="25" s="1"/>
  <c r="M43" i="21"/>
  <c r="M15" i="25" s="1"/>
  <c r="K47" i="21"/>
  <c r="K19" i="25" s="1"/>
  <c r="Q47" i="21"/>
  <c r="Q19" i="25" s="1"/>
  <c r="S47" i="21"/>
  <c r="S19" i="25" s="1"/>
  <c r="M47" i="21"/>
  <c r="M19" i="25" s="1"/>
  <c r="K58" i="21"/>
  <c r="K17" i="28" s="1"/>
  <c r="Q58" i="21"/>
  <c r="Q17" i="28" s="1"/>
  <c r="S58" i="21"/>
  <c r="S17" i="28" s="1"/>
  <c r="M58" i="21"/>
  <c r="M17" i="28" s="1"/>
  <c r="G14" i="28"/>
  <c r="G15" i="28"/>
  <c r="G16" i="28"/>
  <c r="G17" i="28"/>
  <c r="G19" i="28"/>
  <c r="G18" i="28"/>
  <c r="S14" i="25"/>
  <c r="G14" i="25"/>
  <c r="G16" i="25"/>
  <c r="G18" i="25"/>
  <c r="G15" i="25"/>
  <c r="G17" i="25"/>
  <c r="G19" i="25"/>
  <c r="Q14" i="25"/>
  <c r="M14" i="25"/>
  <c r="I42" i="21"/>
  <c r="I14" i="25" s="1"/>
  <c r="I43" i="21"/>
  <c r="I15" i="25" s="1"/>
  <c r="I44" i="21"/>
  <c r="I16" i="25" s="1"/>
  <c r="I45" i="21"/>
  <c r="I17" i="25" s="1"/>
  <c r="I46" i="21"/>
  <c r="I18" i="25" s="1"/>
  <c r="I47" i="21"/>
  <c r="I19" i="25" s="1"/>
  <c r="O14" i="25"/>
  <c r="O15" i="25"/>
  <c r="O16" i="25"/>
  <c r="O17" i="25"/>
  <c r="O18" i="25"/>
  <c r="O19" i="25"/>
  <c r="O14" i="28"/>
  <c r="O15" i="28"/>
  <c r="O17" i="28"/>
  <c r="O16" i="28"/>
  <c r="O18" i="28"/>
  <c r="O19" i="28"/>
  <c r="K14" i="25"/>
  <c r="I55" i="21"/>
  <c r="I14" i="28" s="1"/>
  <c r="I56" i="21"/>
  <c r="I15" i="28" s="1"/>
  <c r="I57" i="21"/>
  <c r="I16" i="28" s="1"/>
  <c r="I58" i="21"/>
  <c r="I17" i="28" s="1"/>
  <c r="I59" i="21"/>
  <c r="I18" i="28" s="1"/>
  <c r="I60" i="21"/>
  <c r="I19" i="28" s="1"/>
  <c r="T47" i="21" l="1"/>
  <c r="T56" i="21"/>
  <c r="T43" i="21"/>
  <c r="T59" i="21"/>
  <c r="T55" i="21"/>
  <c r="T46" i="21"/>
  <c r="T42" i="21"/>
  <c r="T45" i="21"/>
  <c r="T60" i="21"/>
  <c r="T58" i="21"/>
  <c r="T44" i="21"/>
  <c r="T57" i="21"/>
  <c r="T50" i="21" l="1"/>
  <c r="T63" i="21"/>
  <c r="Z60" i="21"/>
  <c r="T19" i="28"/>
  <c r="Z59" i="21"/>
  <c r="T18" i="28"/>
  <c r="Z56" i="21"/>
  <c r="T15" i="28"/>
  <c r="Z57" i="21"/>
  <c r="T16" i="28"/>
  <c r="Z58" i="21"/>
  <c r="T17" i="28"/>
  <c r="Z55" i="21"/>
  <c r="T14" i="28"/>
  <c r="T15" i="25"/>
  <c r="W43" i="21"/>
  <c r="T16" i="25"/>
  <c r="W44" i="21"/>
  <c r="T17" i="25"/>
  <c r="W45" i="21"/>
  <c r="W47" i="21"/>
  <c r="T19" i="25"/>
  <c r="W42" i="21"/>
  <c r="T14" i="25"/>
  <c r="T18" i="25"/>
  <c r="W46" i="21"/>
  <c r="D65" i="21" l="1"/>
  <c r="C8" i="32" s="1"/>
  <c r="G22" i="21" l="1"/>
  <c r="O22" i="21" s="1"/>
  <c r="G27" i="21"/>
  <c r="O27" i="21" s="1"/>
  <c r="G26" i="21"/>
  <c r="O26" i="21" s="1"/>
  <c r="G25" i="21"/>
  <c r="O25" i="21" s="1"/>
  <c r="G24" i="21"/>
  <c r="O24" i="21" s="1"/>
  <c r="G23" i="21"/>
  <c r="O23" i="21" s="1"/>
  <c r="G14" i="21"/>
  <c r="O14" i="21" s="1"/>
  <c r="G13" i="21"/>
  <c r="O13" i="21" s="1"/>
  <c r="G12" i="21"/>
  <c r="O12" i="21" s="1"/>
  <c r="G11" i="21"/>
  <c r="O11" i="21" s="1"/>
  <c r="G10" i="21"/>
  <c r="O10" i="21" l="1"/>
  <c r="O9" i="25" s="1"/>
  <c r="Q10" i="21"/>
  <c r="Q9" i="25" s="1"/>
  <c r="K10" i="21"/>
  <c r="K9" i="25" s="1"/>
  <c r="M10" i="21"/>
  <c r="M9" i="25" s="1"/>
  <c r="S10" i="21"/>
  <c r="S9" i="25" s="1"/>
  <c r="K14" i="21"/>
  <c r="K13" i="25" s="1"/>
  <c r="Q14" i="21"/>
  <c r="Q13" i="25" s="1"/>
  <c r="S14" i="21"/>
  <c r="S13" i="25" s="1"/>
  <c r="M14" i="21"/>
  <c r="M13" i="25" s="1"/>
  <c r="K26" i="21"/>
  <c r="K12" i="28" s="1"/>
  <c r="Q26" i="21"/>
  <c r="Q12" i="28" s="1"/>
  <c r="S26" i="21"/>
  <c r="S12" i="28" s="1"/>
  <c r="M26" i="21"/>
  <c r="M12" i="28" s="1"/>
  <c r="K13" i="21"/>
  <c r="K12" i="25" s="1"/>
  <c r="Q13" i="21"/>
  <c r="Q12" i="25" s="1"/>
  <c r="S13" i="21"/>
  <c r="S12" i="25" s="1"/>
  <c r="M13" i="21"/>
  <c r="M12" i="25" s="1"/>
  <c r="K11" i="21"/>
  <c r="K10" i="25" s="1"/>
  <c r="Q11" i="21"/>
  <c r="Q10" i="25" s="1"/>
  <c r="S11" i="21"/>
  <c r="S10" i="25" s="1"/>
  <c r="M11" i="21"/>
  <c r="M10" i="25" s="1"/>
  <c r="K23" i="21"/>
  <c r="K9" i="28" s="1"/>
  <c r="Q23" i="21"/>
  <c r="Q9" i="28" s="1"/>
  <c r="S23" i="21"/>
  <c r="S9" i="28" s="1"/>
  <c r="M23" i="21"/>
  <c r="M9" i="28" s="1"/>
  <c r="K27" i="21"/>
  <c r="K13" i="28" s="1"/>
  <c r="Q27" i="21"/>
  <c r="Q13" i="28" s="1"/>
  <c r="S27" i="21"/>
  <c r="S13" i="28" s="1"/>
  <c r="M27" i="21"/>
  <c r="M13" i="28" s="1"/>
  <c r="K25" i="21"/>
  <c r="K11" i="28" s="1"/>
  <c r="Q25" i="21"/>
  <c r="Q11" i="28" s="1"/>
  <c r="S25" i="21"/>
  <c r="S11" i="28" s="1"/>
  <c r="M25" i="21"/>
  <c r="M11" i="28" s="1"/>
  <c r="K12" i="21"/>
  <c r="K11" i="25" s="1"/>
  <c r="Q12" i="21"/>
  <c r="Q11" i="25" s="1"/>
  <c r="S12" i="21"/>
  <c r="S11" i="25" s="1"/>
  <c r="M12" i="21"/>
  <c r="M11" i="25" s="1"/>
  <c r="Q24" i="21"/>
  <c r="Q10" i="28" s="1"/>
  <c r="S24" i="21"/>
  <c r="S10" i="28" s="1"/>
  <c r="M24" i="21"/>
  <c r="M10" i="28" s="1"/>
  <c r="K24" i="21"/>
  <c r="K10" i="28" s="1"/>
  <c r="K8" i="28"/>
  <c r="Q22" i="21"/>
  <c r="Q8" i="28" s="1"/>
  <c r="S22" i="21"/>
  <c r="S8" i="28" s="1"/>
  <c r="M22" i="21"/>
  <c r="M8" i="28" s="1"/>
  <c r="O13" i="28"/>
  <c r="G13" i="28"/>
  <c r="O9" i="28"/>
  <c r="G9" i="28"/>
  <c r="G10" i="28"/>
  <c r="G8" i="28"/>
  <c r="O11" i="28"/>
  <c r="G11" i="28"/>
  <c r="G12" i="28"/>
  <c r="G9" i="25"/>
  <c r="G13" i="25"/>
  <c r="O11" i="25"/>
  <c r="G11" i="25"/>
  <c r="O12" i="25"/>
  <c r="G12" i="25"/>
  <c r="O10" i="25"/>
  <c r="G10" i="25"/>
  <c r="M8" i="25"/>
  <c r="G8" i="25"/>
  <c r="I11" i="21"/>
  <c r="I10" i="25" s="1"/>
  <c r="I27" i="21"/>
  <c r="I13" i="28" s="1"/>
  <c r="I14" i="21"/>
  <c r="I13" i="25" s="1"/>
  <c r="I23" i="21"/>
  <c r="I9" i="28" s="1"/>
  <c r="O10" i="28"/>
  <c r="I24" i="21"/>
  <c r="I10" i="28" s="1"/>
  <c r="O8" i="28"/>
  <c r="I25" i="21"/>
  <c r="I11" i="28" s="1"/>
  <c r="O12" i="28"/>
  <c r="I22" i="21"/>
  <c r="I8" i="28" s="1"/>
  <c r="I26" i="21"/>
  <c r="I12" i="28" s="1"/>
  <c r="I12" i="21"/>
  <c r="I11" i="25" s="1"/>
  <c r="I13" i="21"/>
  <c r="I12" i="25" s="1"/>
  <c r="K8" i="25"/>
  <c r="S8" i="25"/>
  <c r="I10" i="21"/>
  <c r="I9" i="25" s="1"/>
  <c r="O13" i="25"/>
  <c r="O8" i="25"/>
  <c r="I9" i="21"/>
  <c r="Q8" i="25"/>
  <c r="I8" i="25" l="1"/>
  <c r="T9" i="21"/>
  <c r="T23" i="21"/>
  <c r="T22" i="21"/>
  <c r="T27" i="21"/>
  <c r="T12" i="21"/>
  <c r="T24" i="21"/>
  <c r="T11" i="21"/>
  <c r="T26" i="21"/>
  <c r="T25" i="21"/>
  <c r="T14" i="21"/>
  <c r="T10" i="21"/>
  <c r="T13" i="21"/>
  <c r="T30" i="21" l="1"/>
  <c r="T17" i="21"/>
  <c r="Z22" i="21"/>
  <c r="T8" i="28"/>
  <c r="Z26" i="21"/>
  <c r="T12" i="28"/>
  <c r="Z25" i="21"/>
  <c r="T11" i="28"/>
  <c r="Z23" i="21"/>
  <c r="T9" i="28"/>
  <c r="Z27" i="21"/>
  <c r="T13" i="28"/>
  <c r="Z24" i="21"/>
  <c r="T10" i="28"/>
  <c r="T8" i="25"/>
  <c r="W9" i="21"/>
  <c r="T13" i="25"/>
  <c r="W14" i="21"/>
  <c r="T11" i="25"/>
  <c r="W12" i="21"/>
  <c r="W13" i="21"/>
  <c r="T12" i="25"/>
  <c r="T9" i="25"/>
  <c r="W10" i="21"/>
  <c r="W11" i="21"/>
  <c r="T10" i="25"/>
  <c r="U10" i="28" l="1"/>
  <c r="U9" i="28"/>
  <c r="U12" i="28"/>
  <c r="U13" i="28"/>
  <c r="U11" i="28"/>
  <c r="U15" i="28"/>
  <c r="U19" i="28"/>
  <c r="U23" i="28"/>
  <c r="U27" i="28"/>
  <c r="U31" i="28"/>
  <c r="U35" i="28"/>
  <c r="U39" i="28"/>
  <c r="U43" i="28"/>
  <c r="U47" i="28"/>
  <c r="U51" i="28"/>
  <c r="U55" i="28"/>
  <c r="U59" i="28"/>
  <c r="U63" i="28"/>
  <c r="U67" i="28"/>
  <c r="U18" i="28"/>
  <c r="U26" i="28"/>
  <c r="U34" i="28"/>
  <c r="U42" i="28"/>
  <c r="U50" i="28"/>
  <c r="U58" i="28"/>
  <c r="U66" i="28"/>
  <c r="U16" i="28"/>
  <c r="U20" i="28"/>
  <c r="U24" i="28"/>
  <c r="U28" i="28"/>
  <c r="U32" i="28"/>
  <c r="U36" i="28"/>
  <c r="U40" i="28"/>
  <c r="U44" i="28"/>
  <c r="U48" i="28"/>
  <c r="U52" i="28"/>
  <c r="U56" i="28"/>
  <c r="U60" i="28"/>
  <c r="U64" i="28"/>
  <c r="U8" i="28"/>
  <c r="U17" i="28"/>
  <c r="U21" i="28"/>
  <c r="U25" i="28"/>
  <c r="U29" i="28"/>
  <c r="U33" i="28"/>
  <c r="U37" i="28"/>
  <c r="U41" i="28"/>
  <c r="U45" i="28"/>
  <c r="U49" i="28"/>
  <c r="U53" i="28"/>
  <c r="U57" i="28"/>
  <c r="U61" i="28"/>
  <c r="U65" i="28"/>
  <c r="U14" i="28"/>
  <c r="U22" i="28"/>
  <c r="U30" i="28"/>
  <c r="U38" i="28"/>
  <c r="U46" i="28"/>
  <c r="U54" i="28"/>
  <c r="U62" i="28"/>
  <c r="U10" i="25"/>
  <c r="U14" i="25"/>
  <c r="U18" i="25"/>
  <c r="U22" i="25"/>
  <c r="U26" i="25"/>
  <c r="U30" i="25"/>
  <c r="U34" i="25"/>
  <c r="U38" i="25"/>
  <c r="U42" i="25"/>
  <c r="U46" i="25"/>
  <c r="U50" i="25"/>
  <c r="U54" i="25"/>
  <c r="U58" i="25"/>
  <c r="U62" i="25"/>
  <c r="U66" i="25"/>
  <c r="U12" i="25"/>
  <c r="U20" i="25"/>
  <c r="U24" i="25"/>
  <c r="U32" i="25"/>
  <c r="U40" i="25"/>
  <c r="U48" i="25"/>
  <c r="U56" i="25"/>
  <c r="U64" i="25"/>
  <c r="U13" i="25"/>
  <c r="U21" i="25"/>
  <c r="U29" i="25"/>
  <c r="U37" i="25"/>
  <c r="U45" i="25"/>
  <c r="U53" i="25"/>
  <c r="U61" i="25"/>
  <c r="U11" i="25"/>
  <c r="U15" i="25"/>
  <c r="U19" i="25"/>
  <c r="U23" i="25"/>
  <c r="U27" i="25"/>
  <c r="U31" i="25"/>
  <c r="U35" i="25"/>
  <c r="U39" i="25"/>
  <c r="U43" i="25"/>
  <c r="U47" i="25"/>
  <c r="U51" i="25"/>
  <c r="U55" i="25"/>
  <c r="U59" i="25"/>
  <c r="U63" i="25"/>
  <c r="U67" i="25"/>
  <c r="U16" i="25"/>
  <c r="U28" i="25"/>
  <c r="U36" i="25"/>
  <c r="U44" i="25"/>
  <c r="U52" i="25"/>
  <c r="U60" i="25"/>
  <c r="U8" i="25"/>
  <c r="U9" i="25"/>
  <c r="U17" i="25"/>
  <c r="U25" i="25"/>
  <c r="U33" i="25"/>
  <c r="U41" i="25"/>
  <c r="U49" i="25"/>
  <c r="U57" i="25"/>
  <c r="U65" i="25"/>
  <c r="AA24" i="21"/>
  <c r="U24" i="21" s="1"/>
  <c r="AA23" i="21"/>
  <c r="U23" i="21" s="1"/>
  <c r="AA26" i="21"/>
  <c r="U26" i="21" s="1"/>
  <c r="AA27" i="21"/>
  <c r="U27" i="21" s="1"/>
  <c r="AA25" i="21"/>
  <c r="U25" i="21" s="1"/>
  <c r="AA224" i="21"/>
  <c r="U224" i="21" s="1"/>
  <c r="AA229" i="21"/>
  <c r="U229" i="21" s="1"/>
  <c r="AA55" i="21"/>
  <c r="U55" i="21" s="1"/>
  <c r="AA59" i="21"/>
  <c r="U59" i="21" s="1"/>
  <c r="AA91" i="21"/>
  <c r="U91" i="21" s="1"/>
  <c r="AA123" i="21"/>
  <c r="U123" i="21" s="1"/>
  <c r="AA127" i="21"/>
  <c r="U127" i="21" s="1"/>
  <c r="AA159" i="21"/>
  <c r="U159" i="21" s="1"/>
  <c r="AA191" i="21"/>
  <c r="U191" i="21" s="1"/>
  <c r="AA195" i="21"/>
  <c r="U195" i="21" s="1"/>
  <c r="AA226" i="21"/>
  <c r="U226" i="21" s="1"/>
  <c r="AA257" i="21"/>
  <c r="U257" i="21" s="1"/>
  <c r="AA261" i="21"/>
  <c r="U261" i="21" s="1"/>
  <c r="AA292" i="21"/>
  <c r="U292" i="21" s="1"/>
  <c r="AA324" i="21"/>
  <c r="U324" i="21" s="1"/>
  <c r="AA328" i="21"/>
  <c r="U328" i="21" s="1"/>
  <c r="AA57" i="21"/>
  <c r="U57" i="21" s="1"/>
  <c r="AA93" i="21"/>
  <c r="U93" i="21" s="1"/>
  <c r="AA125" i="21"/>
  <c r="U125" i="21" s="1"/>
  <c r="AA161" i="21"/>
  <c r="U161" i="21" s="1"/>
  <c r="AA228" i="21"/>
  <c r="U228" i="21" s="1"/>
  <c r="AA290" i="21"/>
  <c r="U290" i="21" s="1"/>
  <c r="AA326" i="21"/>
  <c r="U326" i="21" s="1"/>
  <c r="AA58" i="21"/>
  <c r="U58" i="21" s="1"/>
  <c r="AA94" i="21"/>
  <c r="U94" i="21" s="1"/>
  <c r="AA158" i="21"/>
  <c r="U158" i="21" s="1"/>
  <c r="AA225" i="21"/>
  <c r="U225" i="21" s="1"/>
  <c r="AA291" i="21"/>
  <c r="U291" i="21" s="1"/>
  <c r="AA327" i="21"/>
  <c r="U327" i="21" s="1"/>
  <c r="AA56" i="21"/>
  <c r="U56" i="21" s="1"/>
  <c r="AA60" i="21"/>
  <c r="U60" i="21" s="1"/>
  <c r="AA92" i="21"/>
  <c r="U92" i="21" s="1"/>
  <c r="AA124" i="21"/>
  <c r="U124" i="21" s="1"/>
  <c r="AA128" i="21"/>
  <c r="U128" i="21" s="1"/>
  <c r="AA160" i="21"/>
  <c r="U160" i="21" s="1"/>
  <c r="AA192" i="21"/>
  <c r="U192" i="21" s="1"/>
  <c r="AA196" i="21"/>
  <c r="U196" i="21" s="1"/>
  <c r="AA227" i="21"/>
  <c r="U227" i="21" s="1"/>
  <c r="AA258" i="21"/>
  <c r="U258" i="21" s="1"/>
  <c r="AA262" i="21"/>
  <c r="U262" i="21" s="1"/>
  <c r="AA293" i="21"/>
  <c r="U293" i="21" s="1"/>
  <c r="AA325" i="21"/>
  <c r="U325" i="21" s="1"/>
  <c r="AA22" i="21"/>
  <c r="U22" i="21" s="1"/>
  <c r="AA323" i="21"/>
  <c r="U323" i="21" s="1"/>
  <c r="AA89" i="21"/>
  <c r="U89" i="21" s="1"/>
  <c r="AA157" i="21"/>
  <c r="U157" i="21" s="1"/>
  <c r="AA193" i="21"/>
  <c r="U193" i="21" s="1"/>
  <c r="AA259" i="21"/>
  <c r="U259" i="21" s="1"/>
  <c r="AA294" i="21"/>
  <c r="U294" i="21" s="1"/>
  <c r="AA90" i="21"/>
  <c r="U90" i="21" s="1"/>
  <c r="AA126" i="21"/>
  <c r="U126" i="21" s="1"/>
  <c r="AA162" i="21"/>
  <c r="U162" i="21" s="1"/>
  <c r="AA194" i="21"/>
  <c r="U194" i="21" s="1"/>
  <c r="AA260" i="21"/>
  <c r="U260" i="21" s="1"/>
  <c r="AA295" i="21"/>
  <c r="U295" i="21" s="1"/>
  <c r="X11" i="21"/>
  <c r="U11" i="21" s="1"/>
  <c r="X42" i="21"/>
  <c r="U42" i="21" s="1"/>
  <c r="X46" i="21"/>
  <c r="U46" i="21" s="1"/>
  <c r="X78" i="21"/>
  <c r="U78" i="21" s="1"/>
  <c r="X110" i="21"/>
  <c r="U110" i="21" s="1"/>
  <c r="X114" i="21"/>
  <c r="U114" i="21" s="1"/>
  <c r="X146" i="21"/>
  <c r="U146" i="21" s="1"/>
  <c r="X178" i="21"/>
  <c r="U178" i="21" s="1"/>
  <c r="X182" i="21"/>
  <c r="U182" i="21" s="1"/>
  <c r="X213" i="21"/>
  <c r="U213" i="21" s="1"/>
  <c r="X244" i="21"/>
  <c r="U244" i="21" s="1"/>
  <c r="X248" i="21"/>
  <c r="U248" i="21" s="1"/>
  <c r="X279" i="21"/>
  <c r="U279" i="21" s="1"/>
  <c r="X310" i="21"/>
  <c r="U310" i="21" s="1"/>
  <c r="X314" i="21"/>
  <c r="U314" i="21" s="1"/>
  <c r="X12" i="21"/>
  <c r="U12" i="21" s="1"/>
  <c r="X43" i="21"/>
  <c r="U43" i="21" s="1"/>
  <c r="X47" i="21"/>
  <c r="U47" i="21" s="1"/>
  <c r="X79" i="21"/>
  <c r="U79" i="21" s="1"/>
  <c r="X111" i="21"/>
  <c r="U111" i="21" s="1"/>
  <c r="X115" i="21"/>
  <c r="U115" i="21" s="1"/>
  <c r="X147" i="21"/>
  <c r="U147" i="21" s="1"/>
  <c r="X179" i="21"/>
  <c r="U179" i="21" s="1"/>
  <c r="X183" i="21"/>
  <c r="U183" i="21" s="1"/>
  <c r="X214" i="21"/>
  <c r="U214" i="21" s="1"/>
  <c r="X245" i="21"/>
  <c r="U245" i="21" s="1"/>
  <c r="X249" i="21"/>
  <c r="U249" i="21" s="1"/>
  <c r="X280" i="21"/>
  <c r="U280" i="21" s="1"/>
  <c r="X311" i="21"/>
  <c r="X315" i="21"/>
  <c r="U315" i="21" s="1"/>
  <c r="X13" i="21"/>
  <c r="U13" i="21" s="1"/>
  <c r="X44" i="21"/>
  <c r="U44" i="21" s="1"/>
  <c r="X76" i="21"/>
  <c r="U76" i="21" s="1"/>
  <c r="X80" i="21"/>
  <c r="U80" i="21" s="1"/>
  <c r="X112" i="21"/>
  <c r="U112" i="21" s="1"/>
  <c r="X144" i="21"/>
  <c r="U144" i="21" s="1"/>
  <c r="X148" i="21"/>
  <c r="U148" i="21" s="1"/>
  <c r="X180" i="21"/>
  <c r="U180" i="21" s="1"/>
  <c r="X211" i="21"/>
  <c r="U211" i="21" s="1"/>
  <c r="X215" i="21"/>
  <c r="U215" i="21" s="1"/>
  <c r="X246" i="21"/>
  <c r="U246" i="21" s="1"/>
  <c r="X277" i="21"/>
  <c r="U277" i="21" s="1"/>
  <c r="X281" i="21"/>
  <c r="U281" i="21" s="1"/>
  <c r="X312" i="21"/>
  <c r="U312" i="21" s="1"/>
  <c r="X9" i="21"/>
  <c r="U9" i="21" s="1"/>
  <c r="X10" i="21"/>
  <c r="U10" i="21" s="1"/>
  <c r="X14" i="21"/>
  <c r="U14" i="21" s="1"/>
  <c r="X45" i="21"/>
  <c r="U45" i="21" s="1"/>
  <c r="X77" i="21"/>
  <c r="U77" i="21" s="1"/>
  <c r="X81" i="21"/>
  <c r="U81" i="21" s="1"/>
  <c r="X113" i="21"/>
  <c r="U113" i="21" s="1"/>
  <c r="X145" i="21"/>
  <c r="U145" i="21" s="1"/>
  <c r="X149" i="21"/>
  <c r="U149" i="21" s="1"/>
  <c r="X181" i="21"/>
  <c r="U181" i="21" s="1"/>
  <c r="X212" i="21"/>
  <c r="U212" i="21" s="1"/>
  <c r="X216" i="21"/>
  <c r="U216" i="21" s="1"/>
  <c r="X247" i="21"/>
  <c r="U247" i="21" s="1"/>
  <c r="X278" i="21"/>
  <c r="U278" i="21" s="1"/>
  <c r="X282" i="21"/>
  <c r="U282" i="21" s="1"/>
  <c r="X313" i="21"/>
  <c r="U313" i="21" s="1"/>
  <c r="U311" i="21"/>
  <c r="D32" i="21"/>
  <c r="C7" i="32" s="1"/>
  <c r="E7" i="32" s="1"/>
  <c r="E16" i="32" l="1"/>
  <c r="J333" i="21" s="1"/>
  <c r="E15" i="32"/>
  <c r="J300" i="21" s="1"/>
  <c r="E14" i="32"/>
  <c r="J267" i="21" s="1"/>
  <c r="E9" i="32"/>
  <c r="J99" i="21" s="1"/>
  <c r="E10" i="32"/>
  <c r="J133" i="21" s="1"/>
  <c r="E11" i="32"/>
  <c r="J167" i="21" s="1"/>
  <c r="E8" i="32"/>
  <c r="J65" i="21" s="1"/>
  <c r="E12" i="32"/>
  <c r="J201" i="21" s="1"/>
  <c r="E13" i="32"/>
  <c r="J234" i="21" s="1"/>
  <c r="J32" i="21"/>
  <c r="Q8" i="1"/>
  <c r="B3" i="17" l="1"/>
  <c r="G68" i="17" l="1"/>
  <c r="G72" i="17"/>
  <c r="G76" i="17"/>
  <c r="G69" i="17"/>
  <c r="G73" i="17"/>
  <c r="G77" i="17"/>
  <c r="G70" i="17"/>
  <c r="G74" i="17"/>
  <c r="G71" i="17"/>
  <c r="G75" i="17"/>
  <c r="G9" i="17"/>
  <c r="G13" i="17"/>
  <c r="G21" i="17"/>
  <c r="G29" i="17"/>
  <c r="G37" i="17"/>
  <c r="G49" i="17"/>
  <c r="G57" i="17"/>
  <c r="G65" i="17"/>
  <c r="G14" i="17"/>
  <c r="G26" i="17"/>
  <c r="G38" i="17"/>
  <c r="G46" i="17"/>
  <c r="G54" i="17"/>
  <c r="G62" i="17"/>
  <c r="G11" i="17"/>
  <c r="Q11" i="17" s="1"/>
  <c r="G15" i="17"/>
  <c r="G19" i="17"/>
  <c r="G23" i="17"/>
  <c r="G27" i="17"/>
  <c r="G31" i="17"/>
  <c r="G35" i="17"/>
  <c r="G39" i="17"/>
  <c r="G43" i="17"/>
  <c r="G47" i="17"/>
  <c r="G51" i="17"/>
  <c r="G55" i="17"/>
  <c r="G59" i="17"/>
  <c r="G63" i="17"/>
  <c r="G67" i="17"/>
  <c r="G12" i="17"/>
  <c r="G16" i="17"/>
  <c r="G20" i="17"/>
  <c r="G24" i="17"/>
  <c r="G28" i="17"/>
  <c r="G32" i="17"/>
  <c r="G36" i="17"/>
  <c r="G40" i="17"/>
  <c r="G44" i="17"/>
  <c r="G48" i="17"/>
  <c r="G52" i="17"/>
  <c r="G56" i="17"/>
  <c r="G60" i="17"/>
  <c r="G64" i="17"/>
  <c r="G17" i="17"/>
  <c r="G25" i="17"/>
  <c r="G33" i="17"/>
  <c r="G41" i="17"/>
  <c r="G45" i="17"/>
  <c r="G53" i="17"/>
  <c r="G61" i="17"/>
  <c r="G10" i="17"/>
  <c r="G18" i="17"/>
  <c r="G22" i="17"/>
  <c r="G30" i="17"/>
  <c r="G34" i="17"/>
  <c r="G42" i="17"/>
  <c r="G50" i="17"/>
  <c r="G58" i="17"/>
  <c r="G66" i="17"/>
  <c r="G8" i="17"/>
  <c r="M58" i="17" l="1"/>
  <c r="Q58" i="17"/>
  <c r="M61" i="17"/>
  <c r="Q61" i="17"/>
  <c r="M60" i="17"/>
  <c r="Q60" i="17"/>
  <c r="M28" i="17"/>
  <c r="Q28" i="17"/>
  <c r="M55" i="17"/>
  <c r="Q55" i="17"/>
  <c r="M39" i="17"/>
  <c r="Q39" i="17"/>
  <c r="M23" i="17"/>
  <c r="Q23" i="17"/>
  <c r="M62" i="17"/>
  <c r="Q62" i="17"/>
  <c r="M26" i="17"/>
  <c r="Q26" i="17"/>
  <c r="M49" i="17"/>
  <c r="Q49" i="17"/>
  <c r="M13" i="17"/>
  <c r="Q13" i="17"/>
  <c r="M74" i="17"/>
  <c r="Q74" i="17"/>
  <c r="M69" i="17"/>
  <c r="Q69" i="17"/>
  <c r="M50" i="17"/>
  <c r="Q50" i="17"/>
  <c r="M22" i="17"/>
  <c r="Q22" i="17"/>
  <c r="M53" i="17"/>
  <c r="Q53" i="17"/>
  <c r="M25" i="17"/>
  <c r="Q25" i="17"/>
  <c r="M56" i="17"/>
  <c r="Q56" i="17"/>
  <c r="M40" i="17"/>
  <c r="Q40" i="17"/>
  <c r="M24" i="17"/>
  <c r="Q24" i="17"/>
  <c r="M67" i="17"/>
  <c r="Q67" i="17"/>
  <c r="M51" i="17"/>
  <c r="Q51" i="17"/>
  <c r="M35" i="17"/>
  <c r="Q35" i="17"/>
  <c r="M19" i="17"/>
  <c r="Q19" i="17"/>
  <c r="M54" i="17"/>
  <c r="Q54" i="17"/>
  <c r="M14" i="17"/>
  <c r="Q14" i="17"/>
  <c r="M37" i="17"/>
  <c r="Q37" i="17"/>
  <c r="M9" i="17"/>
  <c r="Q9" i="17"/>
  <c r="M70" i="17"/>
  <c r="Q70" i="17"/>
  <c r="M76" i="17"/>
  <c r="Q76" i="17"/>
  <c r="M42" i="17"/>
  <c r="Q42" i="17"/>
  <c r="M18" i="17"/>
  <c r="Q18" i="17"/>
  <c r="M45" i="17"/>
  <c r="Q45" i="17"/>
  <c r="M17" i="17"/>
  <c r="Q17" i="17"/>
  <c r="M52" i="17"/>
  <c r="Q52" i="17"/>
  <c r="M36" i="17"/>
  <c r="Q36" i="17"/>
  <c r="M20" i="17"/>
  <c r="Q20" i="17"/>
  <c r="M63" i="17"/>
  <c r="Q63" i="17"/>
  <c r="M47" i="17"/>
  <c r="Q47" i="17"/>
  <c r="M31" i="17"/>
  <c r="Q31" i="17"/>
  <c r="M15" i="17"/>
  <c r="Q15" i="17"/>
  <c r="M46" i="17"/>
  <c r="Q46" i="17"/>
  <c r="M65" i="17"/>
  <c r="Q65" i="17"/>
  <c r="M29" i="17"/>
  <c r="Q29" i="17"/>
  <c r="M75" i="17"/>
  <c r="Q75" i="17"/>
  <c r="M77" i="17"/>
  <c r="Q77" i="17"/>
  <c r="M72" i="17"/>
  <c r="Q72" i="17"/>
  <c r="M30" i="17"/>
  <c r="Q30" i="17"/>
  <c r="M33" i="17"/>
  <c r="Q33" i="17"/>
  <c r="M44" i="17"/>
  <c r="Q44" i="17"/>
  <c r="M12" i="17"/>
  <c r="Q12" i="17"/>
  <c r="M66" i="17"/>
  <c r="Q66" i="17"/>
  <c r="M34" i="17"/>
  <c r="Q34" i="17"/>
  <c r="M10" i="17"/>
  <c r="Q10" i="17"/>
  <c r="M41" i="17"/>
  <c r="Q41" i="17"/>
  <c r="M64" i="17"/>
  <c r="Q64" i="17"/>
  <c r="M48" i="17"/>
  <c r="Q48" i="17"/>
  <c r="M32" i="17"/>
  <c r="Q32" i="17"/>
  <c r="M16" i="17"/>
  <c r="Q16" i="17"/>
  <c r="M59" i="17"/>
  <c r="Q59" i="17"/>
  <c r="M43" i="17"/>
  <c r="Q43" i="17"/>
  <c r="M27" i="17"/>
  <c r="Q27" i="17"/>
  <c r="M38" i="17"/>
  <c r="Q38" i="17"/>
  <c r="M57" i="17"/>
  <c r="Q57" i="17"/>
  <c r="M21" i="17"/>
  <c r="Q21" i="17"/>
  <c r="M71" i="17"/>
  <c r="Q71" i="17"/>
  <c r="M73" i="17"/>
  <c r="Q73" i="17"/>
  <c r="M68" i="17"/>
  <c r="Q68" i="17"/>
  <c r="M8" i="17"/>
  <c r="Q8" i="17"/>
  <c r="M11" i="17"/>
  <c r="O69" i="17"/>
  <c r="I69" i="17"/>
  <c r="K69" i="17"/>
  <c r="S69" i="17"/>
  <c r="K70" i="17"/>
  <c r="S70" i="17"/>
  <c r="O70" i="17"/>
  <c r="I70" i="17"/>
  <c r="O76" i="17"/>
  <c r="I76" i="17"/>
  <c r="K76" i="17"/>
  <c r="S76" i="17"/>
  <c r="I75" i="17"/>
  <c r="K75" i="17"/>
  <c r="S75" i="17"/>
  <c r="O75" i="17"/>
  <c r="K77" i="17"/>
  <c r="S77" i="17"/>
  <c r="O77" i="17"/>
  <c r="I77" i="17"/>
  <c r="O72" i="17"/>
  <c r="I72" i="17"/>
  <c r="K72" i="17"/>
  <c r="S72" i="17"/>
  <c r="K74" i="17"/>
  <c r="S74" i="17"/>
  <c r="O74" i="17"/>
  <c r="I74" i="17"/>
  <c r="I71" i="17"/>
  <c r="K71" i="17"/>
  <c r="S71" i="17"/>
  <c r="O71" i="17"/>
  <c r="K73" i="17"/>
  <c r="O73" i="17"/>
  <c r="I73" i="17"/>
  <c r="S73" i="17"/>
  <c r="O68" i="17"/>
  <c r="I68" i="17"/>
  <c r="K68" i="17"/>
  <c r="S68" i="17"/>
  <c r="S42" i="17"/>
  <c r="O42" i="17"/>
  <c r="I42" i="17"/>
  <c r="K42" i="17"/>
  <c r="S18" i="17"/>
  <c r="O18" i="17"/>
  <c r="I18" i="17"/>
  <c r="K18" i="17"/>
  <c r="I45" i="17"/>
  <c r="K45" i="17"/>
  <c r="S45" i="17"/>
  <c r="O45" i="17"/>
  <c r="S17" i="17"/>
  <c r="O17" i="17"/>
  <c r="K17" i="17"/>
  <c r="I17" i="17"/>
  <c r="S52" i="17"/>
  <c r="O52" i="17"/>
  <c r="I52" i="17"/>
  <c r="K52" i="17"/>
  <c r="S36" i="17"/>
  <c r="O36" i="17"/>
  <c r="I36" i="17"/>
  <c r="K36" i="17"/>
  <c r="S20" i="17"/>
  <c r="O20" i="17"/>
  <c r="I20" i="17"/>
  <c r="K20" i="17"/>
  <c r="S63" i="17"/>
  <c r="O63" i="17"/>
  <c r="I63" i="17"/>
  <c r="K63" i="17"/>
  <c r="S47" i="17"/>
  <c r="O47" i="17"/>
  <c r="I47" i="17"/>
  <c r="K47" i="17"/>
  <c r="S31" i="17"/>
  <c r="O31" i="17"/>
  <c r="I31" i="17"/>
  <c r="K31" i="17"/>
  <c r="S15" i="17"/>
  <c r="O15" i="17"/>
  <c r="I15" i="17"/>
  <c r="K15" i="17"/>
  <c r="S46" i="17"/>
  <c r="O46" i="17"/>
  <c r="I46" i="17"/>
  <c r="K46" i="17"/>
  <c r="S65" i="17"/>
  <c r="O65" i="17"/>
  <c r="I65" i="17"/>
  <c r="K65" i="17"/>
  <c r="O29" i="17"/>
  <c r="I29" i="17"/>
  <c r="K29" i="17"/>
  <c r="S29" i="17"/>
  <c r="S66" i="17"/>
  <c r="O66" i="17"/>
  <c r="I66" i="17"/>
  <c r="K66" i="17"/>
  <c r="S34" i="17"/>
  <c r="O34" i="17"/>
  <c r="I34" i="17"/>
  <c r="K34" i="17"/>
  <c r="I41" i="17"/>
  <c r="K41" i="17"/>
  <c r="S41" i="17"/>
  <c r="O41" i="17"/>
  <c r="S64" i="17"/>
  <c r="O64" i="17"/>
  <c r="I64" i="17"/>
  <c r="K64" i="17"/>
  <c r="S48" i="17"/>
  <c r="O48" i="17"/>
  <c r="I48" i="17"/>
  <c r="K48" i="17"/>
  <c r="S32" i="17"/>
  <c r="O32" i="17"/>
  <c r="I32" i="17"/>
  <c r="K32" i="17"/>
  <c r="S16" i="17"/>
  <c r="O16" i="17"/>
  <c r="I16" i="17"/>
  <c r="K16" i="17"/>
  <c r="S59" i="17"/>
  <c r="O59" i="17"/>
  <c r="I59" i="17"/>
  <c r="K59" i="17"/>
  <c r="S43" i="17"/>
  <c r="O43" i="17"/>
  <c r="I43" i="17"/>
  <c r="K43" i="17"/>
  <c r="S27" i="17"/>
  <c r="O27" i="17"/>
  <c r="I27" i="17"/>
  <c r="K27" i="17"/>
  <c r="S38" i="17"/>
  <c r="O38" i="17"/>
  <c r="I38" i="17"/>
  <c r="K38" i="17"/>
  <c r="I57" i="17"/>
  <c r="K57" i="17"/>
  <c r="S57" i="17"/>
  <c r="O57" i="17"/>
  <c r="I21" i="17"/>
  <c r="S21" i="17"/>
  <c r="O21" i="17"/>
  <c r="K21" i="17"/>
  <c r="S58" i="17"/>
  <c r="O58" i="17"/>
  <c r="I58" i="17"/>
  <c r="K58" i="17"/>
  <c r="S30" i="17"/>
  <c r="O30" i="17"/>
  <c r="I30" i="17"/>
  <c r="K30" i="17"/>
  <c r="I61" i="17"/>
  <c r="K61" i="17"/>
  <c r="S61" i="17"/>
  <c r="O61" i="17"/>
  <c r="S33" i="17"/>
  <c r="O33" i="17"/>
  <c r="I33" i="17"/>
  <c r="K33" i="17"/>
  <c r="S60" i="17"/>
  <c r="O60" i="17"/>
  <c r="I60" i="17"/>
  <c r="K60" i="17"/>
  <c r="S44" i="17"/>
  <c r="O44" i="17"/>
  <c r="I44" i="17"/>
  <c r="K44" i="17"/>
  <c r="S28" i="17"/>
  <c r="O28" i="17"/>
  <c r="I28" i="17"/>
  <c r="K28" i="17"/>
  <c r="S12" i="17"/>
  <c r="O12" i="17"/>
  <c r="I12" i="17"/>
  <c r="K12" i="17"/>
  <c r="S55" i="17"/>
  <c r="O55" i="17"/>
  <c r="I55" i="17"/>
  <c r="K55" i="17"/>
  <c r="S39" i="17"/>
  <c r="O39" i="17"/>
  <c r="I39" i="17"/>
  <c r="K39" i="17"/>
  <c r="S23" i="17"/>
  <c r="O23" i="17"/>
  <c r="I23" i="17"/>
  <c r="K23" i="17"/>
  <c r="S62" i="17"/>
  <c r="O62" i="17"/>
  <c r="I62" i="17"/>
  <c r="K62" i="17"/>
  <c r="S26" i="17"/>
  <c r="O26" i="17"/>
  <c r="I26" i="17"/>
  <c r="K26" i="17"/>
  <c r="S49" i="17"/>
  <c r="O49" i="17"/>
  <c r="I49" i="17"/>
  <c r="K49" i="17"/>
  <c r="S13" i="17"/>
  <c r="I13" i="17"/>
  <c r="K13" i="17"/>
  <c r="O13" i="17"/>
  <c r="S50" i="17"/>
  <c r="O50" i="17"/>
  <c r="I50" i="17"/>
  <c r="K50" i="17"/>
  <c r="S22" i="17"/>
  <c r="O22" i="17"/>
  <c r="I22" i="17"/>
  <c r="K22" i="17"/>
  <c r="S53" i="17"/>
  <c r="O53" i="17"/>
  <c r="I53" i="17"/>
  <c r="K53" i="17"/>
  <c r="I25" i="17"/>
  <c r="K25" i="17"/>
  <c r="S25" i="17"/>
  <c r="O25" i="17"/>
  <c r="S56" i="17"/>
  <c r="O56" i="17"/>
  <c r="I56" i="17"/>
  <c r="K56" i="17"/>
  <c r="S40" i="17"/>
  <c r="O40" i="17"/>
  <c r="I40" i="17"/>
  <c r="K40" i="17"/>
  <c r="S24" i="17"/>
  <c r="O24" i="17"/>
  <c r="I24" i="17"/>
  <c r="K24" i="17"/>
  <c r="S67" i="17"/>
  <c r="O67" i="17"/>
  <c r="I67" i="17"/>
  <c r="K67" i="17"/>
  <c r="S51" i="17"/>
  <c r="O51" i="17"/>
  <c r="I51" i="17"/>
  <c r="K51" i="17"/>
  <c r="S35" i="17"/>
  <c r="O35" i="17"/>
  <c r="I35" i="17"/>
  <c r="K35" i="17"/>
  <c r="S19" i="17"/>
  <c r="O19" i="17"/>
  <c r="I19" i="17"/>
  <c r="K19" i="17"/>
  <c r="S54" i="17"/>
  <c r="O54" i="17"/>
  <c r="I54" i="17"/>
  <c r="K54" i="17"/>
  <c r="S14" i="17"/>
  <c r="O14" i="17"/>
  <c r="I14" i="17"/>
  <c r="K14" i="17"/>
  <c r="S37" i="17"/>
  <c r="O37" i="17"/>
  <c r="I37" i="17"/>
  <c r="K37" i="17"/>
  <c r="S9" i="17"/>
  <c r="S11" i="17"/>
  <c r="S10" i="17"/>
  <c r="S8" i="17"/>
  <c r="I9" i="17"/>
  <c r="O9" i="17"/>
  <c r="I11" i="17"/>
  <c r="O11" i="17"/>
  <c r="I10" i="17"/>
  <c r="O10" i="17"/>
  <c r="O8" i="17"/>
  <c r="I8" i="17"/>
  <c r="K11" i="17"/>
  <c r="K10" i="17"/>
  <c r="K9" i="17"/>
  <c r="K8" i="17"/>
  <c r="T73" i="17" l="1"/>
  <c r="T72" i="17"/>
  <c r="T68" i="17"/>
  <c r="T71" i="17"/>
  <c r="T75" i="17"/>
  <c r="T70" i="17"/>
  <c r="T69" i="17"/>
  <c r="T76" i="17"/>
  <c r="T74" i="17"/>
  <c r="T77" i="17"/>
  <c r="T57" i="17"/>
  <c r="T16" i="17"/>
  <c r="T67" i="17"/>
  <c r="T24" i="17"/>
  <c r="T56" i="17"/>
  <c r="T25" i="17"/>
  <c r="T53" i="17"/>
  <c r="T50" i="17"/>
  <c r="T58" i="17"/>
  <c r="T21" i="17"/>
  <c r="T27" i="17"/>
  <c r="T59" i="17"/>
  <c r="T32" i="17"/>
  <c r="T64" i="17"/>
  <c r="T41" i="17"/>
  <c r="T34" i="17"/>
  <c r="T65" i="17"/>
  <c r="T17" i="17"/>
  <c r="T54" i="17"/>
  <c r="T35" i="17"/>
  <c r="T49" i="17"/>
  <c r="T62" i="17"/>
  <c r="T39" i="17"/>
  <c r="T12" i="17"/>
  <c r="T44" i="17"/>
  <c r="T46" i="17"/>
  <c r="T31" i="17"/>
  <c r="T63" i="17"/>
  <c r="T36" i="17"/>
  <c r="T18" i="17"/>
  <c r="T37" i="17"/>
  <c r="T40" i="17"/>
  <c r="T22" i="17"/>
  <c r="T26" i="17"/>
  <c r="T33" i="17"/>
  <c r="T61" i="17"/>
  <c r="T30" i="17"/>
  <c r="T38" i="17"/>
  <c r="T43" i="17"/>
  <c r="T48" i="17"/>
  <c r="T29" i="17"/>
  <c r="T45" i="17"/>
  <c r="T14" i="17"/>
  <c r="T19" i="17"/>
  <c r="T51" i="17"/>
  <c r="T13" i="17"/>
  <c r="T23" i="17"/>
  <c r="T55" i="17"/>
  <c r="T28" i="17"/>
  <c r="T60" i="17"/>
  <c r="T66" i="17"/>
  <c r="T15" i="17"/>
  <c r="T47" i="17"/>
  <c r="T20" i="17"/>
  <c r="T52" i="17"/>
  <c r="T42" i="17"/>
  <c r="T11" i="17"/>
  <c r="T10" i="17"/>
  <c r="T9" i="17"/>
  <c r="T8" i="17"/>
  <c r="U72" i="17" l="1"/>
  <c r="U73" i="17"/>
  <c r="U75" i="17"/>
  <c r="U76" i="17"/>
  <c r="U71" i="17"/>
  <c r="U77" i="17"/>
  <c r="U69" i="17"/>
  <c r="U74" i="17"/>
  <c r="U70" i="17"/>
  <c r="U68" i="17"/>
  <c r="U65" i="17"/>
  <c r="U66" i="17"/>
  <c r="U64" i="17"/>
  <c r="U63" i="17"/>
  <c r="U67" i="17"/>
  <c r="U59" i="17"/>
  <c r="U58" i="17"/>
  <c r="U54" i="17"/>
  <c r="U55" i="17"/>
  <c r="U60" i="17"/>
  <c r="U56" i="17"/>
  <c r="U57" i="17"/>
  <c r="U22" i="17"/>
  <c r="U53" i="17"/>
  <c r="U32" i="17"/>
  <c r="U39" i="17"/>
  <c r="U25" i="17"/>
  <c r="U13" i="17"/>
  <c r="U30" i="17"/>
  <c r="U27" i="17"/>
  <c r="U12" i="17"/>
  <c r="U20" i="17"/>
  <c r="U49" i="17"/>
  <c r="U52" i="17"/>
  <c r="U9" i="17"/>
  <c r="U16" i="17"/>
  <c r="U34" i="17"/>
  <c r="U48" i="17"/>
  <c r="U19" i="17"/>
  <c r="U37" i="17"/>
  <c r="U17" i="17"/>
  <c r="U43" i="17"/>
  <c r="U33" i="17"/>
  <c r="U62" i="17"/>
  <c r="U46" i="17"/>
  <c r="U28" i="17"/>
  <c r="U51" i="17"/>
  <c r="U42" i="17"/>
  <c r="U50" i="17"/>
  <c r="U45" i="17"/>
  <c r="U35" i="17"/>
  <c r="U24" i="17"/>
  <c r="U11" i="17"/>
  <c r="U61" i="17"/>
  <c r="U44" i="17"/>
  <c r="U15" i="17"/>
  <c r="U40" i="17"/>
  <c r="U47" i="17"/>
  <c r="U26" i="17"/>
  <c r="U29" i="17"/>
  <c r="U18" i="17"/>
  <c r="U36" i="17"/>
  <c r="U38" i="17"/>
  <c r="U23" i="17"/>
  <c r="U14" i="17"/>
  <c r="U8" i="17"/>
  <c r="U21" i="17"/>
  <c r="U31" i="17"/>
  <c r="U10" i="17"/>
  <c r="U41" i="17"/>
  <c r="G77" i="1" l="1"/>
  <c r="I77" i="1" l="1"/>
  <c r="G8" i="1"/>
  <c r="I8" i="1" s="1"/>
  <c r="G65" i="1"/>
  <c r="G69" i="1"/>
  <c r="G72" i="1"/>
  <c r="G67" i="1"/>
  <c r="G71" i="1"/>
  <c r="G66" i="1"/>
  <c r="G70" i="1"/>
  <c r="G74" i="1"/>
  <c r="G73" i="1"/>
  <c r="G68" i="1"/>
  <c r="G9" i="1"/>
  <c r="K9" i="1" s="1"/>
  <c r="G13" i="1"/>
  <c r="G17" i="1"/>
  <c r="G21" i="1"/>
  <c r="G25" i="1"/>
  <c r="G29" i="1"/>
  <c r="G33" i="1"/>
  <c r="G37" i="1"/>
  <c r="G41" i="1"/>
  <c r="G45" i="1"/>
  <c r="G49" i="1"/>
  <c r="G53" i="1"/>
  <c r="G57" i="1"/>
  <c r="G61" i="1"/>
  <c r="G75" i="1"/>
  <c r="G10" i="1"/>
  <c r="G14" i="1"/>
  <c r="G18" i="1"/>
  <c r="G22" i="1"/>
  <c r="G26" i="1"/>
  <c r="G30" i="1"/>
  <c r="G34" i="1"/>
  <c r="G38" i="1"/>
  <c r="G42" i="1"/>
  <c r="G46" i="1"/>
  <c r="G50" i="1"/>
  <c r="G54" i="1"/>
  <c r="G62" i="1"/>
  <c r="G76" i="1"/>
  <c r="G11" i="1"/>
  <c r="G15" i="1"/>
  <c r="G19" i="1"/>
  <c r="G23" i="1"/>
  <c r="G27" i="1"/>
  <c r="G31" i="1"/>
  <c r="G35" i="1"/>
  <c r="G39" i="1"/>
  <c r="G43" i="1"/>
  <c r="G47" i="1"/>
  <c r="G51" i="1"/>
  <c r="G55" i="1"/>
  <c r="G59" i="1"/>
  <c r="G63" i="1"/>
  <c r="G12" i="1"/>
  <c r="G16" i="1"/>
  <c r="G20" i="1"/>
  <c r="G24" i="1"/>
  <c r="G28" i="1"/>
  <c r="G32" i="1"/>
  <c r="G36" i="1"/>
  <c r="G40" i="1"/>
  <c r="G44" i="1"/>
  <c r="G48" i="1"/>
  <c r="G52" i="1"/>
  <c r="G56" i="1"/>
  <c r="G60" i="1"/>
  <c r="G64" i="1"/>
  <c r="G58" i="1"/>
  <c r="K12" i="1" l="1"/>
  <c r="K21" i="1"/>
  <c r="K15" i="1"/>
  <c r="K11" i="1"/>
  <c r="K34" i="1"/>
  <c r="K29" i="1"/>
  <c r="K44" i="1"/>
  <c r="K28" i="1"/>
  <c r="K10" i="1"/>
  <c r="K16" i="1"/>
  <c r="K39" i="1"/>
  <c r="K46" i="1"/>
  <c r="K14" i="1"/>
  <c r="K41" i="1"/>
  <c r="K25" i="1"/>
  <c r="K61" i="1"/>
  <c r="K55" i="1"/>
  <c r="K57" i="1"/>
  <c r="K76" i="1"/>
  <c r="I76" i="1"/>
  <c r="I70" i="1"/>
  <c r="Q70" i="1"/>
  <c r="S70" i="1"/>
  <c r="M70" i="1"/>
  <c r="O70" i="1"/>
  <c r="K70" i="1"/>
  <c r="O72" i="1"/>
  <c r="I72" i="1"/>
  <c r="Q72" i="1"/>
  <c r="K72" i="1"/>
  <c r="S72" i="1"/>
  <c r="M72" i="1"/>
  <c r="M68" i="1"/>
  <c r="I68" i="1"/>
  <c r="Q68" i="1"/>
  <c r="K68" i="1"/>
  <c r="S68" i="1"/>
  <c r="O68" i="1"/>
  <c r="I66" i="1"/>
  <c r="Q66" i="1"/>
  <c r="K66" i="1"/>
  <c r="M66" i="1"/>
  <c r="O66" i="1"/>
  <c r="S66" i="1"/>
  <c r="O69" i="1"/>
  <c r="I69" i="1"/>
  <c r="K69" i="1"/>
  <c r="S69" i="1"/>
  <c r="M69" i="1"/>
  <c r="Q69" i="1"/>
  <c r="Q73" i="1"/>
  <c r="K73" i="1"/>
  <c r="S73" i="1"/>
  <c r="M73" i="1"/>
  <c r="O73" i="1"/>
  <c r="I73" i="1"/>
  <c r="K71" i="1"/>
  <c r="M71" i="1"/>
  <c r="O71" i="1"/>
  <c r="I71" i="1"/>
  <c r="Q71" i="1"/>
  <c r="S71" i="1"/>
  <c r="O65" i="1"/>
  <c r="Q65" i="1"/>
  <c r="K65" i="1"/>
  <c r="S65" i="1"/>
  <c r="M65" i="1"/>
  <c r="I65" i="1"/>
  <c r="I74" i="1"/>
  <c r="S74" i="1"/>
  <c r="M74" i="1"/>
  <c r="O74" i="1"/>
  <c r="Q74" i="1"/>
  <c r="K74" i="1"/>
  <c r="K67" i="1"/>
  <c r="S67" i="1"/>
  <c r="O67" i="1"/>
  <c r="I67" i="1"/>
  <c r="Q67" i="1"/>
  <c r="M67" i="1"/>
  <c r="I61" i="1"/>
  <c r="I57" i="1"/>
  <c r="K8" i="1"/>
  <c r="I21" i="1"/>
  <c r="I25" i="1"/>
  <c r="M52" i="1"/>
  <c r="K52" i="1"/>
  <c r="M20" i="1"/>
  <c r="K20" i="1"/>
  <c r="M38" i="1"/>
  <c r="K38" i="1"/>
  <c r="M75" i="1"/>
  <c r="K75" i="1"/>
  <c r="M33" i="1"/>
  <c r="K33" i="1"/>
  <c r="M64" i="1"/>
  <c r="K64" i="1"/>
  <c r="M43" i="1"/>
  <c r="K43" i="1"/>
  <c r="M50" i="1"/>
  <c r="K50" i="1"/>
  <c r="M18" i="1"/>
  <c r="K18" i="1"/>
  <c r="M60" i="1"/>
  <c r="K60" i="1"/>
  <c r="M23" i="1"/>
  <c r="K23" i="1"/>
  <c r="M30" i="1"/>
  <c r="K30" i="1"/>
  <c r="M58" i="1"/>
  <c r="K58" i="1"/>
  <c r="M36" i="1"/>
  <c r="K36" i="1"/>
  <c r="M63" i="1"/>
  <c r="K63" i="1"/>
  <c r="M47" i="1"/>
  <c r="K47" i="1"/>
  <c r="M31" i="1"/>
  <c r="K31" i="1"/>
  <c r="M54" i="1"/>
  <c r="K54" i="1"/>
  <c r="M22" i="1"/>
  <c r="K22" i="1"/>
  <c r="M49" i="1"/>
  <c r="K49" i="1"/>
  <c r="M17" i="1"/>
  <c r="K17" i="1"/>
  <c r="M48" i="1"/>
  <c r="K48" i="1"/>
  <c r="M32" i="1"/>
  <c r="K32" i="1"/>
  <c r="M59" i="1"/>
  <c r="K59" i="1"/>
  <c r="M27" i="1"/>
  <c r="K27" i="1"/>
  <c r="M45" i="1"/>
  <c r="K45" i="1"/>
  <c r="M13" i="1"/>
  <c r="K13" i="1"/>
  <c r="M56" i="1"/>
  <c r="K56" i="1"/>
  <c r="M40" i="1"/>
  <c r="K40" i="1"/>
  <c r="M24" i="1"/>
  <c r="K24" i="1"/>
  <c r="M77" i="1"/>
  <c r="K77" i="1"/>
  <c r="M51" i="1"/>
  <c r="K51" i="1"/>
  <c r="M35" i="1"/>
  <c r="K35" i="1"/>
  <c r="M19" i="1"/>
  <c r="K19" i="1"/>
  <c r="M62" i="1"/>
  <c r="K62" i="1"/>
  <c r="M42" i="1"/>
  <c r="K42" i="1"/>
  <c r="M26" i="1"/>
  <c r="K26" i="1"/>
  <c r="M53" i="1"/>
  <c r="K53" i="1"/>
  <c r="M37" i="1"/>
  <c r="K37" i="1"/>
  <c r="M8" i="1"/>
  <c r="O16" i="1"/>
  <c r="M16" i="1"/>
  <c r="O11" i="1"/>
  <c r="M11" i="1"/>
  <c r="O34" i="1"/>
  <c r="M34" i="1"/>
  <c r="O61" i="1"/>
  <c r="M61" i="1"/>
  <c r="O29" i="1"/>
  <c r="M29" i="1"/>
  <c r="O44" i="1"/>
  <c r="M44" i="1"/>
  <c r="O28" i="1"/>
  <c r="M28" i="1"/>
  <c r="O12" i="1"/>
  <c r="M12" i="1"/>
  <c r="O55" i="1"/>
  <c r="M55" i="1"/>
  <c r="O39" i="1"/>
  <c r="M39" i="1"/>
  <c r="O76" i="1"/>
  <c r="M76" i="1"/>
  <c r="O46" i="1"/>
  <c r="M46" i="1"/>
  <c r="O14" i="1"/>
  <c r="M14" i="1"/>
  <c r="O57" i="1"/>
  <c r="M57" i="1"/>
  <c r="O41" i="1"/>
  <c r="M41" i="1"/>
  <c r="O25" i="1"/>
  <c r="M25" i="1"/>
  <c r="O9" i="1"/>
  <c r="M9" i="1"/>
  <c r="O15" i="1"/>
  <c r="M15" i="1"/>
  <c r="O10" i="1"/>
  <c r="M10" i="1"/>
  <c r="O21" i="1"/>
  <c r="M21" i="1"/>
  <c r="I39" i="1"/>
  <c r="I41" i="1"/>
  <c r="O8" i="1"/>
  <c r="Q64" i="1"/>
  <c r="O64" i="1"/>
  <c r="Q43" i="1"/>
  <c r="O43" i="1"/>
  <c r="Q13" i="1"/>
  <c r="O13" i="1"/>
  <c r="I29" i="1"/>
  <c r="I46" i="1"/>
  <c r="Q56" i="1"/>
  <c r="O56" i="1"/>
  <c r="Q40" i="1"/>
  <c r="O40" i="1"/>
  <c r="Q77" i="1"/>
  <c r="O77" i="1"/>
  <c r="Q35" i="1"/>
  <c r="O35" i="1"/>
  <c r="Q62" i="1"/>
  <c r="O62" i="1"/>
  <c r="Q26" i="1"/>
  <c r="O26" i="1"/>
  <c r="I55" i="1"/>
  <c r="Q58" i="1"/>
  <c r="O58" i="1"/>
  <c r="Q52" i="1"/>
  <c r="O52" i="1"/>
  <c r="Q36" i="1"/>
  <c r="O36" i="1"/>
  <c r="Q20" i="1"/>
  <c r="O20" i="1"/>
  <c r="Q63" i="1"/>
  <c r="O63" i="1"/>
  <c r="Q47" i="1"/>
  <c r="O47" i="1"/>
  <c r="Q31" i="1"/>
  <c r="O31" i="1"/>
  <c r="Q54" i="1"/>
  <c r="O54" i="1"/>
  <c r="Q38" i="1"/>
  <c r="O38" i="1"/>
  <c r="Q22" i="1"/>
  <c r="O22" i="1"/>
  <c r="Q75" i="1"/>
  <c r="O75" i="1"/>
  <c r="Q49" i="1"/>
  <c r="O49" i="1"/>
  <c r="Q33" i="1"/>
  <c r="O33" i="1"/>
  <c r="Q17" i="1"/>
  <c r="O17" i="1"/>
  <c r="Q32" i="1"/>
  <c r="O32" i="1"/>
  <c r="Q60" i="1"/>
  <c r="O60" i="1"/>
  <c r="Q23" i="1"/>
  <c r="O23" i="1"/>
  <c r="Q30" i="1"/>
  <c r="O30" i="1"/>
  <c r="Q48" i="1"/>
  <c r="O48" i="1"/>
  <c r="Q59" i="1"/>
  <c r="O59" i="1"/>
  <c r="Q27" i="1"/>
  <c r="O27" i="1"/>
  <c r="Q50" i="1"/>
  <c r="O50" i="1"/>
  <c r="Q18" i="1"/>
  <c r="O18" i="1"/>
  <c r="Q45" i="1"/>
  <c r="O45" i="1"/>
  <c r="Q24" i="1"/>
  <c r="O24" i="1"/>
  <c r="Q51" i="1"/>
  <c r="O51" i="1"/>
  <c r="Q19" i="1"/>
  <c r="O19" i="1"/>
  <c r="Q42" i="1"/>
  <c r="O42" i="1"/>
  <c r="Q53" i="1"/>
  <c r="O53" i="1"/>
  <c r="Q37" i="1"/>
  <c r="O37" i="1"/>
  <c r="S15" i="1"/>
  <c r="Q15" i="1"/>
  <c r="S16" i="1"/>
  <c r="Q16" i="1"/>
  <c r="S11" i="1"/>
  <c r="Q11" i="1"/>
  <c r="S34" i="1"/>
  <c r="Q34" i="1"/>
  <c r="S61" i="1"/>
  <c r="Q61" i="1"/>
  <c r="S29" i="1"/>
  <c r="Q29" i="1"/>
  <c r="S44" i="1"/>
  <c r="Q44" i="1"/>
  <c r="S28" i="1"/>
  <c r="Q28" i="1"/>
  <c r="S12" i="1"/>
  <c r="Q12" i="1"/>
  <c r="S55" i="1"/>
  <c r="Q55" i="1"/>
  <c r="S39" i="1"/>
  <c r="Q39" i="1"/>
  <c r="S76" i="1"/>
  <c r="Q76" i="1"/>
  <c r="S46" i="1"/>
  <c r="Q46" i="1"/>
  <c r="S14" i="1"/>
  <c r="Q14" i="1"/>
  <c r="S57" i="1"/>
  <c r="Q57" i="1"/>
  <c r="S41" i="1"/>
  <c r="Q41" i="1"/>
  <c r="S25" i="1"/>
  <c r="Q25" i="1"/>
  <c r="S9" i="1"/>
  <c r="Q9" i="1"/>
  <c r="S10" i="1"/>
  <c r="Q10" i="1"/>
  <c r="S21" i="1"/>
  <c r="Q21" i="1"/>
  <c r="I34" i="1"/>
  <c r="I44" i="1"/>
  <c r="S8" i="1"/>
  <c r="I58" i="1"/>
  <c r="S58" i="1"/>
  <c r="I36" i="1"/>
  <c r="S36" i="1"/>
  <c r="I63" i="1"/>
  <c r="S63" i="1"/>
  <c r="I38" i="1"/>
  <c r="S38" i="1"/>
  <c r="I75" i="1"/>
  <c r="S75" i="1"/>
  <c r="I17" i="1"/>
  <c r="S17" i="1"/>
  <c r="I64" i="1"/>
  <c r="S64" i="1"/>
  <c r="I48" i="1"/>
  <c r="S48" i="1"/>
  <c r="I32" i="1"/>
  <c r="S32" i="1"/>
  <c r="I59" i="1"/>
  <c r="S59" i="1"/>
  <c r="I27" i="1"/>
  <c r="S27" i="1"/>
  <c r="I18" i="1"/>
  <c r="S18" i="1"/>
  <c r="I60" i="1"/>
  <c r="S60" i="1"/>
  <c r="I23" i="1"/>
  <c r="S23" i="1"/>
  <c r="I30" i="1"/>
  <c r="S30" i="1"/>
  <c r="I52" i="1"/>
  <c r="S52" i="1"/>
  <c r="I20" i="1"/>
  <c r="S20" i="1"/>
  <c r="I47" i="1"/>
  <c r="S47" i="1"/>
  <c r="I31" i="1"/>
  <c r="S31" i="1"/>
  <c r="I54" i="1"/>
  <c r="S54" i="1"/>
  <c r="I22" i="1"/>
  <c r="S22" i="1"/>
  <c r="I49" i="1"/>
  <c r="S49" i="1"/>
  <c r="I33" i="1"/>
  <c r="S33" i="1"/>
  <c r="I43" i="1"/>
  <c r="S43" i="1"/>
  <c r="I50" i="1"/>
  <c r="S50" i="1"/>
  <c r="I45" i="1"/>
  <c r="S45" i="1"/>
  <c r="I13" i="1"/>
  <c r="S13" i="1"/>
  <c r="I28" i="1"/>
  <c r="I56" i="1"/>
  <c r="S56" i="1"/>
  <c r="I40" i="1"/>
  <c r="S40" i="1"/>
  <c r="I24" i="1"/>
  <c r="S24" i="1"/>
  <c r="S77" i="1"/>
  <c r="I51" i="1"/>
  <c r="S51" i="1"/>
  <c r="I35" i="1"/>
  <c r="S35" i="1"/>
  <c r="I19" i="1"/>
  <c r="S19" i="1"/>
  <c r="I62" i="1"/>
  <c r="S62" i="1"/>
  <c r="I42" i="1"/>
  <c r="S42" i="1"/>
  <c r="I26" i="1"/>
  <c r="S26" i="1"/>
  <c r="I53" i="1"/>
  <c r="S53" i="1"/>
  <c r="I37" i="1"/>
  <c r="S37" i="1"/>
  <c r="I9" i="1"/>
  <c r="I12" i="1"/>
  <c r="I16" i="1"/>
  <c r="I10" i="1"/>
  <c r="I15" i="1"/>
  <c r="I14" i="1"/>
  <c r="I11" i="1"/>
  <c r="T65" i="1" l="1"/>
  <c r="T71" i="1"/>
  <c r="T73" i="1"/>
  <c r="T72" i="1"/>
  <c r="T66" i="1"/>
  <c r="T67" i="1"/>
  <c r="T69" i="1"/>
  <c r="T68" i="1"/>
  <c r="T74" i="1"/>
  <c r="T70" i="1"/>
  <c r="T76" i="1"/>
  <c r="T13" i="1"/>
  <c r="T10" i="1"/>
  <c r="T9" i="1"/>
  <c r="T59" i="1"/>
  <c r="T15" i="1"/>
  <c r="T26" i="1"/>
  <c r="T49" i="1"/>
  <c r="T16" i="1"/>
  <c r="T31" i="1"/>
  <c r="T17" i="1"/>
  <c r="T27" i="1"/>
  <c r="T75" i="1"/>
  <c r="T54" i="1"/>
  <c r="T58" i="1"/>
  <c r="T60" i="1"/>
  <c r="T12" i="1"/>
  <c r="T11" i="1"/>
  <c r="T57" i="1"/>
  <c r="T62" i="1"/>
  <c r="T63" i="1"/>
  <c r="T30" i="1"/>
  <c r="T45" i="1"/>
  <c r="T52" i="1"/>
  <c r="T32" i="1"/>
  <c r="T37" i="1"/>
  <c r="T47" i="1"/>
  <c r="T24" i="1"/>
  <c r="T18" i="1"/>
  <c r="T28" i="1"/>
  <c r="T33" i="1"/>
  <c r="T42" i="1"/>
  <c r="T35" i="1"/>
  <c r="T36" i="1"/>
  <c r="T46" i="1"/>
  <c r="T25" i="1"/>
  <c r="T53" i="1"/>
  <c r="T34" i="1"/>
  <c r="T50" i="1"/>
  <c r="T43" i="1"/>
  <c r="T56" i="1"/>
  <c r="T41" i="1"/>
  <c r="T19" i="1"/>
  <c r="T51" i="1"/>
  <c r="T23" i="1"/>
  <c r="T14" i="1"/>
  <c r="T64" i="1"/>
  <c r="T44" i="1"/>
  <c r="T55" i="1"/>
  <c r="T20" i="1"/>
  <c r="T40" i="1"/>
  <c r="T61" i="1"/>
  <c r="T77" i="1"/>
  <c r="T48" i="1"/>
  <c r="T39" i="1"/>
  <c r="T21" i="1"/>
  <c r="T22" i="1"/>
  <c r="T29" i="1"/>
  <c r="T38" i="1"/>
  <c r="T8" i="1"/>
  <c r="U65" i="1" l="1"/>
  <c r="U71" i="1"/>
  <c r="U70" i="1"/>
  <c r="U73" i="1"/>
  <c r="U66" i="1"/>
  <c r="U68" i="1"/>
  <c r="U72" i="1"/>
  <c r="U69" i="1"/>
  <c r="U74" i="1"/>
  <c r="U67" i="1"/>
  <c r="U76" i="1"/>
  <c r="U56" i="1"/>
  <c r="U60" i="1"/>
  <c r="U64" i="1"/>
  <c r="U61" i="1"/>
  <c r="U75" i="1"/>
  <c r="U62" i="1"/>
  <c r="U63" i="1"/>
  <c r="U77" i="1"/>
  <c r="U57" i="1"/>
  <c r="U58" i="1"/>
  <c r="U59" i="1"/>
  <c r="U15" i="1"/>
  <c r="U10" i="1"/>
  <c r="U14" i="1"/>
  <c r="U12" i="1"/>
  <c r="U8" i="1"/>
  <c r="U17" i="1"/>
  <c r="U21" i="1"/>
  <c r="U25" i="1"/>
  <c r="U29" i="1"/>
  <c r="U33" i="1"/>
  <c r="U37" i="1"/>
  <c r="U41" i="1"/>
  <c r="U45" i="1"/>
  <c r="U49" i="1"/>
  <c r="U53" i="1"/>
  <c r="U46" i="1"/>
  <c r="U54" i="1"/>
  <c r="U27" i="1"/>
  <c r="U35" i="1"/>
  <c r="U43" i="1"/>
  <c r="U51" i="1"/>
  <c r="U20" i="1"/>
  <c r="U18" i="1"/>
  <c r="U22" i="1"/>
  <c r="U26" i="1"/>
  <c r="U30" i="1"/>
  <c r="U34" i="1"/>
  <c r="U38" i="1"/>
  <c r="U42" i="1"/>
  <c r="U50" i="1"/>
  <c r="U19" i="1"/>
  <c r="U23" i="1"/>
  <c r="U31" i="1"/>
  <c r="U39" i="1"/>
  <c r="U47" i="1"/>
  <c r="U55" i="1"/>
  <c r="U24" i="1"/>
  <c r="U28" i="1"/>
  <c r="U32" i="1"/>
  <c r="U36" i="1"/>
  <c r="U40" i="1"/>
  <c r="U44" i="1"/>
  <c r="U48" i="1"/>
  <c r="U52" i="1"/>
  <c r="U9" i="1"/>
  <c r="U11" i="1"/>
  <c r="U13" i="1"/>
  <c r="U16" i="1"/>
</calcChain>
</file>

<file path=xl/comments1.xml><?xml version="1.0" encoding="utf-8"?>
<comments xmlns="http://schemas.openxmlformats.org/spreadsheetml/2006/main">
  <authors>
    <author>Александр</author>
  </authors>
  <commentList>
    <comment ref="H8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8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8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8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8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21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21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21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21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21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21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41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41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41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41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41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41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54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54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54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54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54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54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75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75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75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75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75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75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88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88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88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88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88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88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109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109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109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109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109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109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122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122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122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122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122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122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143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143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143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143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143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143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156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156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15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15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156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15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177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177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177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177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177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177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190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190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190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190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190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190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210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210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210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210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210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210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223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223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223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223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223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223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243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243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243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243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243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243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256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256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25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25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256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25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276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276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27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27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276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27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289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289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289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289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289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289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309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309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309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309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309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309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322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322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322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322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322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322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H6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6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6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H6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6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6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Александр:</t>
        </r>
        <r>
          <rPr>
            <sz val="9"/>
            <color indexed="81"/>
            <rFont val="Tahoma"/>
            <family val="2"/>
            <charset val="204"/>
          </rPr>
          <t xml:space="preserve">
Текущая!</t>
        </r>
      </text>
    </comment>
    <comment ref="H6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6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6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Александр:</t>
        </r>
        <r>
          <rPr>
            <sz val="9"/>
            <color indexed="81"/>
            <rFont val="Tahoma"/>
            <family val="2"/>
            <charset val="204"/>
          </rPr>
          <t xml:space="preserve">
Текущая!</t>
        </r>
      </text>
    </comment>
    <comment ref="H6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6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6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</commentList>
</comments>
</file>

<file path=xl/sharedStrings.xml><?xml version="1.0" encoding="utf-8"?>
<sst xmlns="http://schemas.openxmlformats.org/spreadsheetml/2006/main" count="3837" uniqueCount="338">
  <si>
    <t>№ п/п</t>
  </si>
  <si>
    <t>Фамилия Имя</t>
  </si>
  <si>
    <t>Школа</t>
  </si>
  <si>
    <t>Дата рождения</t>
  </si>
  <si>
    <t>Подтягивание</t>
  </si>
  <si>
    <t>Наклон вперед</t>
  </si>
  <si>
    <t>Сумма баллов</t>
  </si>
  <si>
    <t>Место</t>
  </si>
  <si>
    <t>Возраст</t>
  </si>
  <si>
    <t>очки</t>
  </si>
  <si>
    <t>-</t>
  </si>
  <si>
    <t>15 юноши</t>
  </si>
  <si>
    <t>14 юноши</t>
  </si>
  <si>
    <t>13 юноши</t>
  </si>
  <si>
    <t>12 юноши</t>
  </si>
  <si>
    <t>Президентские состязания (юноши)</t>
  </si>
  <si>
    <t>15 девушки</t>
  </si>
  <si>
    <t>14 девушки</t>
  </si>
  <si>
    <t>13 девушки</t>
  </si>
  <si>
    <t>12 девушки</t>
  </si>
  <si>
    <t xml:space="preserve">Бег 60 м. </t>
  </si>
  <si>
    <t>Бег 1000 м.</t>
  </si>
  <si>
    <t>Подъем туловища за 30 с.</t>
  </si>
  <si>
    <t>Прыжок с места</t>
  </si>
  <si>
    <t xml:space="preserve"> - </t>
  </si>
  <si>
    <t xml:space="preserve"> -</t>
  </si>
  <si>
    <t>Президентские состязания (девушки)</t>
  </si>
  <si>
    <t>петров</t>
  </si>
  <si>
    <t>ЕСЛИОШИБКА(ВПР(J3;$AB$3:$AC$72;2;ЛОЖЬ);0)</t>
  </si>
  <si>
    <t>Сгибание-разгибание</t>
  </si>
  <si>
    <t>Школа, организация</t>
  </si>
  <si>
    <t>Номер</t>
  </si>
  <si>
    <t>рез.</t>
  </si>
  <si>
    <t>место</t>
  </si>
  <si>
    <t>пол</t>
  </si>
  <si>
    <t>М</t>
  </si>
  <si>
    <t>Ж</t>
  </si>
  <si>
    <t xml:space="preserve">Командные очки </t>
  </si>
  <si>
    <t>г.Курган  Стадион "Центральный" им. Брумеля</t>
  </si>
  <si>
    <t>"Президентские состязания"</t>
  </si>
  <si>
    <t>Организация</t>
  </si>
  <si>
    <t xml:space="preserve">Карточка протокол соревнований в спортивном многоборье </t>
  </si>
  <si>
    <t>Сумма баллов участника</t>
  </si>
  <si>
    <t>Место в личном зачете</t>
  </si>
  <si>
    <t>дубль мал</t>
  </si>
  <si>
    <t>рабочий</t>
  </si>
  <si>
    <t>дубль дев</t>
  </si>
  <si>
    <t>г. Курган, Стадион  центральный имени  В. Брумеля</t>
  </si>
  <si>
    <t>Очки</t>
  </si>
  <si>
    <t>Кол-во результатов</t>
  </si>
  <si>
    <t>Городские общеобразовательные школы</t>
  </si>
  <si>
    <t>Сельские общеобразовательные школы</t>
  </si>
  <si>
    <t>Учебное заведение</t>
  </si>
  <si>
    <t>№</t>
  </si>
  <si>
    <t>Главный секретарь</t>
  </si>
  <si>
    <t>Главный судья</t>
  </si>
  <si>
    <t xml:space="preserve">Итоговая таблица </t>
  </si>
  <si>
    <t xml:space="preserve">командного первенства регионального этапа Всероссийских спортивных игр школьников,             </t>
  </si>
  <si>
    <t xml:space="preserve"> г. Курган</t>
  </si>
  <si>
    <t xml:space="preserve">Команды        </t>
  </si>
  <si>
    <t>Творческий конкурс (место с учетом коэф. 1)</t>
  </si>
  <si>
    <t>Теоретический конкурс (место)</t>
  </si>
  <si>
    <t>Коэф.  1,5</t>
  </si>
  <si>
    <t>Эстафетный бег (место)</t>
  </si>
  <si>
    <t>Коэф. 1,5</t>
  </si>
  <si>
    <t>Спортивное многоборье (место)</t>
  </si>
  <si>
    <t>Коэф. 2.0</t>
  </si>
  <si>
    <t>Сумма очков</t>
  </si>
  <si>
    <t xml:space="preserve">Общее место </t>
  </si>
  <si>
    <t xml:space="preserve">регионального этапа Всероссийских спортивных  игр школьников,   </t>
  </si>
  <si>
    <t xml:space="preserve">среди обучающихся общеобразовательных школ Курганской области  </t>
  </si>
  <si>
    <t>школа</t>
  </si>
  <si>
    <t>результат</t>
  </si>
  <si>
    <t xml:space="preserve">    Организация</t>
  </si>
  <si>
    <t>«СОШ № 56»</t>
  </si>
  <si>
    <t>«Лебяжьевская СОШ»</t>
  </si>
  <si>
    <t>Тагильская</t>
  </si>
  <si>
    <t>Мокроусовская</t>
  </si>
  <si>
    <t>Краснозвездинская</t>
  </si>
  <si>
    <t>Шатровская</t>
  </si>
  <si>
    <t>Крутогорская</t>
  </si>
  <si>
    <t>Результат</t>
  </si>
  <si>
    <t>Протокол личных  результатов</t>
  </si>
  <si>
    <t>фамилия , имя</t>
  </si>
  <si>
    <t>Девушки</t>
  </si>
  <si>
    <t>Юноши</t>
  </si>
  <si>
    <t>"Президентские спортивные состязания" (МНОГОБОРЬЕ)</t>
  </si>
  <si>
    <t>Фамилия, имя</t>
  </si>
  <si>
    <t xml:space="preserve">Нагрудный номер </t>
  </si>
  <si>
    <t>Пол</t>
  </si>
  <si>
    <t>м</t>
  </si>
  <si>
    <t>ж</t>
  </si>
  <si>
    <t>Команда</t>
  </si>
  <si>
    <t>нагрудный номер</t>
  </si>
  <si>
    <t>ЮНОШИ</t>
  </si>
  <si>
    <t>ДЕВУШКИ</t>
  </si>
  <si>
    <t>Прыжок в длину с места</t>
  </si>
  <si>
    <t>Кесарева Алина</t>
  </si>
  <si>
    <t>Степанова Зауреш</t>
  </si>
  <si>
    <t>Семенова Алина</t>
  </si>
  <si>
    <t>Урицкая Виктория</t>
  </si>
  <si>
    <t>Андреева Ксения</t>
  </si>
  <si>
    <t>Кабаков Александр</t>
  </si>
  <si>
    <t>Марин Иван</t>
  </si>
  <si>
    <t>Танатаров Владислав</t>
  </si>
  <si>
    <t>Исаков Данил</t>
  </si>
  <si>
    <t>Большаков Максим</t>
  </si>
  <si>
    <t>Дьяконов Кирилл</t>
  </si>
  <si>
    <t>Бавыкин Михаил</t>
  </si>
  <si>
    <t>Владельщикова Екатерина</t>
  </si>
  <si>
    <t>Воденникова Злата</t>
  </si>
  <si>
    <t>Дымшакова Таисия</t>
  </si>
  <si>
    <t>Завгородняя Алена</t>
  </si>
  <si>
    <t>Занадолбин Евгений</t>
  </si>
  <si>
    <t>Крюкова Ангелина</t>
  </si>
  <si>
    <t>Костылев Кирилл</t>
  </si>
  <si>
    <t>Кулаков Артём</t>
  </si>
  <si>
    <t>Утюмова Софья</t>
  </si>
  <si>
    <t>Холодов Дмитрий</t>
  </si>
  <si>
    <t>Яковлев Егор</t>
  </si>
  <si>
    <t>Стукова Карина</t>
  </si>
  <si>
    <t>Барановская Юлия</t>
  </si>
  <si>
    <t>Лоскутов Андрей</t>
  </si>
  <si>
    <t>Белозеров Кирилл</t>
  </si>
  <si>
    <t>Антропова Полина</t>
  </si>
  <si>
    <t>Аверина Дарья</t>
  </si>
  <si>
    <t>Жилякова Анна</t>
  </si>
  <si>
    <t>Омаров Сеит</t>
  </si>
  <si>
    <t>Мохирев Алексей</t>
  </si>
  <si>
    <t>Юрина Татьяна</t>
  </si>
  <si>
    <t>Гончарова Анастасия</t>
  </si>
  <si>
    <t>Цой Анна</t>
  </si>
  <si>
    <t>Криворотов Егор</t>
  </si>
  <si>
    <t>Булычев  Данил</t>
  </si>
  <si>
    <t>Якушов Николай</t>
  </si>
  <si>
    <t>Сгибание-разгибание рук</t>
  </si>
  <si>
    <t>Наклон вперед из положения сидя</t>
  </si>
  <si>
    <t>Пресс за 30 сек</t>
  </si>
  <si>
    <t>Сбродова Виктория</t>
  </si>
  <si>
    <t>Собенина Татьяна</t>
  </si>
  <si>
    <t>Пахарукова Анастасия</t>
  </si>
  <si>
    <t>Костылев Роман</t>
  </si>
  <si>
    <t>Строжков Евгений</t>
  </si>
  <si>
    <t>Мохирев Павел</t>
  </si>
  <si>
    <t>Вагина Варвара</t>
  </si>
  <si>
    <t>Сафронов Даниил</t>
  </si>
  <si>
    <t>Лавренова Любовь</t>
  </si>
  <si>
    <t>Мешкова Кристина</t>
  </si>
  <si>
    <t>Федорова Мария</t>
  </si>
  <si>
    <t>Ефимов Данил</t>
  </si>
  <si>
    <t>Ковбан Максим</t>
  </si>
  <si>
    <t>Дубынин Герман</t>
  </si>
  <si>
    <t>ПСС (город) 1 июня</t>
  </si>
  <si>
    <t>ПСС (село) 1 июня</t>
  </si>
  <si>
    <t>МБОУ города Кургана «СОШ № 9»</t>
  </si>
  <si>
    <t>МКОУ г. Шадринска «СОШ № 20»</t>
  </si>
  <si>
    <t>МКОУ «Куртамышская СОШ № 2»</t>
  </si>
  <si>
    <t>МКОУ «Лебяжьевская СОШ»</t>
  </si>
  <si>
    <t>МКОУ «Мокроусовская СОШ №1 им. Генерал-майора Г.Ф. Тарасова»</t>
  </si>
  <si>
    <t>МКОУ «Петуховская СОШ»</t>
  </si>
  <si>
    <t>МКОУ «Краснозвездинская СОШ» Шадринского р-н</t>
  </si>
  <si>
    <t>МКОУ «Шатровская СОШ»</t>
  </si>
  <si>
    <t>МКОУ «Каясанская ООШ» филиал Пивкинской СОШ Щучанского района</t>
  </si>
  <si>
    <t>МКОУ «Коноваловская СОШ» Макушинского района</t>
  </si>
  <si>
    <t>МКОУ «Лесниковский лицей им.Героя России Тюнина А.В.»</t>
  </si>
  <si>
    <t>МКОУ «Мишкинская СОШ»</t>
  </si>
  <si>
    <t>Всего: 6 (команд)</t>
  </si>
  <si>
    <t>72 участника</t>
  </si>
  <si>
    <t>Всего: 7 (команд)</t>
  </si>
  <si>
    <t>46 участников</t>
  </si>
  <si>
    <t>г. Курган</t>
  </si>
  <si>
    <t>г. Шадринск</t>
  </si>
  <si>
    <t>Катайский</t>
  </si>
  <si>
    <t>Куртамышский</t>
  </si>
  <si>
    <t>Лебяжьевский</t>
  </si>
  <si>
    <t>Мокроусовский</t>
  </si>
  <si>
    <t>Петуховский</t>
  </si>
  <si>
    <t>Шадринский</t>
  </si>
  <si>
    <t>Шатровский</t>
  </si>
  <si>
    <t>Щучанский</t>
  </si>
  <si>
    <t>Макушинский</t>
  </si>
  <si>
    <t>Кетовский</t>
  </si>
  <si>
    <t>Мишкинский</t>
  </si>
  <si>
    <t>МЕСТО</t>
  </si>
  <si>
    <t>МКОУ «Тагильская СОШ Каргапольского р-на»</t>
  </si>
  <si>
    <t>Протокол  командных  результатов                                                                                                                                                                                                                                                                                                                                                                      регионального этапа Всероссийских споритивных  игр школьников,                                                                                                                                                                                                                                                                       среди обучающихся общеобразовательных школ Курганской области  "Президентские состязания" (многоборье)</t>
  </si>
  <si>
    <t>Протокол  командных  результатов                                                                                                                                                                                                                                                                                                                                                                      регионального этапа Всероссийских споритивных  игр школьников,                                                                                                                                                                                                                                                                       среди обучающихся общеобразовательных школ Курганской области  "Президентские состязания"(эстафета)</t>
  </si>
  <si>
    <t>11 девушки</t>
  </si>
  <si>
    <t>11 юноши</t>
  </si>
  <si>
    <t>Подъем туловища</t>
  </si>
  <si>
    <t xml:space="preserve">Бег 30 м. </t>
  </si>
  <si>
    <t>Главный судья_____________________/ /                                       Главный секретарь_________________//</t>
  </si>
  <si>
    <t xml:space="preserve">                      среди обучающихся 5 классов общеобразовательных школ Курганской области                    </t>
  </si>
  <si>
    <t>2 июня 2023 г.</t>
  </si>
  <si>
    <t>бег 30 м</t>
  </si>
  <si>
    <t>02.06.2023 г.</t>
  </si>
  <si>
    <t xml:space="preserve">02.06. 2023 года     </t>
  </si>
  <si>
    <t xml:space="preserve">                  «Президентские состязания» (2010-2011-2012)  гг. р  </t>
  </si>
  <si>
    <t xml:space="preserve">Сумма по 5-ти </t>
  </si>
  <si>
    <t>МКОУ «Куртамышская СОШ №1»</t>
  </si>
  <si>
    <t>КУРТАМЫШ</t>
  </si>
  <si>
    <t>Ионин Кирилл</t>
  </si>
  <si>
    <t>Конев Сергей</t>
  </si>
  <si>
    <t>Кочарин Семён</t>
  </si>
  <si>
    <t>Курочкин Егор</t>
  </si>
  <si>
    <t>Мездрин Максим</t>
  </si>
  <si>
    <t>Черепанов Артём</t>
  </si>
  <si>
    <t>Васильева Екатерина</t>
  </si>
  <si>
    <t>Власова Ксения</t>
  </si>
  <si>
    <t>Демидова Викторияа</t>
  </si>
  <si>
    <t>Куандыкова Дарина</t>
  </si>
  <si>
    <t>Магда Ева</t>
  </si>
  <si>
    <t>Брагин Ярослав</t>
  </si>
  <si>
    <t>Жаксымбаев Дамир</t>
  </si>
  <si>
    <t>Жигалов Матвей</t>
  </si>
  <si>
    <t>Ларищев Илья</t>
  </si>
  <si>
    <t>Ястребков Роман</t>
  </si>
  <si>
    <t>Шелементьев Никита</t>
  </si>
  <si>
    <t>КАТАЙСК</t>
  </si>
  <si>
    <t>Ковальская Дарья</t>
  </si>
  <si>
    <t>Мешалкина Дарья</t>
  </si>
  <si>
    <t>Семянникова Дарья</t>
  </si>
  <si>
    <t>Никифорова Надежда</t>
  </si>
  <si>
    <t>Середкина Наталья</t>
  </si>
  <si>
    <t>Стукова Алена</t>
  </si>
  <si>
    <t>МБОУ «СОШ №2» г. Катайск</t>
  </si>
  <si>
    <t>МБОУ  «СОШ № 56»  г. Курган</t>
  </si>
  <si>
    <t>КУРГАН</t>
  </si>
  <si>
    <t>Владельщиков Иван</t>
  </si>
  <si>
    <t>Воробьев Дмитрий</t>
  </si>
  <si>
    <t>Кондратов Тимофей</t>
  </si>
  <si>
    <t>Воинков Дмитрий</t>
  </si>
  <si>
    <t>Алекеев Иван</t>
  </si>
  <si>
    <t>Назаров Данил</t>
  </si>
  <si>
    <t>ГБОУ  «Губернаторская Куртамышская кадетская школа-интернат»</t>
  </si>
  <si>
    <t>Корюкина Виктория</t>
  </si>
  <si>
    <t>Колесникова Дарья</t>
  </si>
  <si>
    <t>Кравченко Дарья</t>
  </si>
  <si>
    <t>Башкинова Алина</t>
  </si>
  <si>
    <t>Завгородняя София</t>
  </si>
  <si>
    <t>Иванов Данил</t>
  </si>
  <si>
    <t>Королев Кирилл</t>
  </si>
  <si>
    <t>Корытов Сергей</t>
  </si>
  <si>
    <t>Ткаченко Вячеслав</t>
  </si>
  <si>
    <t>Шушарин Александр</t>
  </si>
  <si>
    <t>Шушарин Дмитрий</t>
  </si>
  <si>
    <t>Быкова Любовь</t>
  </si>
  <si>
    <t>Воробьева Софья</t>
  </si>
  <si>
    <t>Назарова Софья</t>
  </si>
  <si>
    <t>Носова Гилина</t>
  </si>
  <si>
    <t>Трофимова Мария</t>
  </si>
  <si>
    <t>Крюкова Софья</t>
  </si>
  <si>
    <t>Амосов Арсений</t>
  </si>
  <si>
    <t>Заколодкин Матвей</t>
  </si>
  <si>
    <t>Поворотов Кирилл</t>
  </si>
  <si>
    <t>Пятков Савелий</t>
  </si>
  <si>
    <t>Прокопьев Кирилл</t>
  </si>
  <si>
    <t>Токарев Леонид</t>
  </si>
  <si>
    <t>Бусько Вероника</t>
  </si>
  <si>
    <t>Жернакова Анна</t>
  </si>
  <si>
    <t>Попова Ксения</t>
  </si>
  <si>
    <t>Салова Дарья</t>
  </si>
  <si>
    <t>Утусикова Ева</t>
  </si>
  <si>
    <t>Шарыгина Дарья</t>
  </si>
  <si>
    <t>ШАДРИНСК</t>
  </si>
  <si>
    <t>ЛЕБЯЖЬЕ</t>
  </si>
  <si>
    <t>Груздев Кирилл</t>
  </si>
  <si>
    <t>Зварыгин Марк</t>
  </si>
  <si>
    <t>Лепехин Глебч</t>
  </si>
  <si>
    <t>Тимошенко Дмитрий</t>
  </si>
  <si>
    <t>Тарасов Константин</t>
  </si>
  <si>
    <t>Усольцев Алексей</t>
  </si>
  <si>
    <t>Зварыгина Ксения</t>
  </si>
  <si>
    <t>Кабакова Владислава</t>
  </si>
  <si>
    <t>Яковлева Виктория</t>
  </si>
  <si>
    <t>Яковлева Анастасия</t>
  </si>
  <si>
    <t>Топкасова Виктория</t>
  </si>
  <si>
    <t>Астраханцев Егор</t>
  </si>
  <si>
    <t>Середкин Александр</t>
  </si>
  <si>
    <t>Матвеев Егор</t>
  </si>
  <si>
    <t>Шашков Кирилл</t>
  </si>
  <si>
    <t>Репин Алексей</t>
  </si>
  <si>
    <t>Чащин Данила</t>
  </si>
  <si>
    <t>Горюнова Кристина</t>
  </si>
  <si>
    <t>Трубкина Мила</t>
  </si>
  <si>
    <t>Панова Елизавета</t>
  </si>
  <si>
    <t>Крапивкина Алиса</t>
  </si>
  <si>
    <t>Кокотчикова Дарья</t>
  </si>
  <si>
    <t>Антоновская Варвара</t>
  </si>
  <si>
    <t>МБОУ  «Макушинская СОШ № 1»</t>
  </si>
  <si>
    <t>МАКУШИНО</t>
  </si>
  <si>
    <t>МБОУ «Лебяжьевская СОШ»</t>
  </si>
  <si>
    <t>МБОУ «СОШ № 15», г. Шадринск</t>
  </si>
  <si>
    <t>МКОУ  «СОШ № 4», г. Шумиха</t>
  </si>
  <si>
    <t>ШУМИХА</t>
  </si>
  <si>
    <t>Лысов Иван</t>
  </si>
  <si>
    <t>Кузнецов Иван</t>
  </si>
  <si>
    <t>Степанов Кирилл</t>
  </si>
  <si>
    <t>Воробьев Артем</t>
  </si>
  <si>
    <t>Миронова Анна</t>
  </si>
  <si>
    <t>Видченко Диана</t>
  </si>
  <si>
    <t>Селютина Полина</t>
  </si>
  <si>
    <t>МКОУ  «Мишкинская СОШ»</t>
  </si>
  <si>
    <t>МИШКИНО</t>
  </si>
  <si>
    <t>Пережогин Даниил</t>
  </si>
  <si>
    <t>Яковлев Александр</t>
  </si>
  <si>
    <t>Пудовкин Кирилл</t>
  </si>
  <si>
    <t>Логинов Тимофей</t>
  </si>
  <si>
    <t>Сутягин Семен</t>
  </si>
  <si>
    <t>Чемякин Александр</t>
  </si>
  <si>
    <t>Максимова Валерия</t>
  </si>
  <si>
    <t>Нарочная Ольга</t>
  </si>
  <si>
    <t>Катышева Василиса</t>
  </si>
  <si>
    <t>Газизова Анастасия</t>
  </si>
  <si>
    <t>Шанаурова Валерия</t>
  </si>
  <si>
    <t>Шибаева Екатерина</t>
  </si>
  <si>
    <t xml:space="preserve">КУРТАМЫШ </t>
  </si>
  <si>
    <t>КУРТАМЫШ кадет</t>
  </si>
  <si>
    <t>Моторин Степан</t>
  </si>
  <si>
    <t>Кузнецов Дмитрий</t>
  </si>
  <si>
    <t>Иванова Вероника</t>
  </si>
  <si>
    <t>Остапович Виктория</t>
  </si>
  <si>
    <t>Пивоварова Валерия</t>
  </si>
  <si>
    <t>Глущенко Даниил</t>
  </si>
  <si>
    <t>Варгаши</t>
  </si>
  <si>
    <t>Ерохин Денис</t>
  </si>
  <si>
    <t>Игнатьев Арсений</t>
  </si>
  <si>
    <t>Литвинов Сергей</t>
  </si>
  <si>
    <t>Новиков Максим</t>
  </si>
  <si>
    <t>Чернышов Максим</t>
  </si>
  <si>
    <t>Евдокимова Дарина</t>
  </si>
  <si>
    <t>Колесникова Анастасия</t>
  </si>
  <si>
    <t>Осипова Елизавета</t>
  </si>
  <si>
    <t>Попкова Александра</t>
  </si>
  <si>
    <t>Твердая Анастасия</t>
  </si>
  <si>
    <t>Шемякина Анастасия</t>
  </si>
  <si>
    <t>МКОУ «Варгашинская СОШ № 3»</t>
  </si>
  <si>
    <t>Гревцева Яна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</si>
</sst>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h:mm;@"/>
    <numFmt numFmtId="166" formatCode="mm:ss.0;@"/>
  </numFmts>
  <fonts count="4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.5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.5"/>
      <color theme="1"/>
      <name val="Arial"/>
      <family val="2"/>
      <charset val="204"/>
    </font>
    <font>
      <b/>
      <sz val="17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9"/>
      <color rgb="FF212121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7.5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273">
    <xf numFmtId="0" fontId="0" fillId="0" borderId="0" xfId="0"/>
    <xf numFmtId="1" fontId="0" fillId="2" borderId="1" xfId="0" applyNumberFormat="1" applyFill="1" applyBorder="1"/>
    <xf numFmtId="0" fontId="0" fillId="2" borderId="1" xfId="0" applyFill="1" applyBorder="1"/>
    <xf numFmtId="0" fontId="0" fillId="4" borderId="0" xfId="0" applyFill="1"/>
    <xf numFmtId="0" fontId="0" fillId="4" borderId="1" xfId="0" applyFill="1" applyBorder="1"/>
    <xf numFmtId="0" fontId="0" fillId="0" borderId="0" xfId="0" applyFill="1"/>
    <xf numFmtId="1" fontId="0" fillId="4" borderId="2" xfId="0" applyNumberFormat="1" applyFill="1" applyBorder="1"/>
    <xf numFmtId="1" fontId="0" fillId="4" borderId="1" xfId="0" applyNumberFormat="1" applyFill="1" applyBorder="1"/>
    <xf numFmtId="14" fontId="1" fillId="0" borderId="0" xfId="0" applyNumberFormat="1" applyFont="1" applyFill="1" applyBorder="1" applyAlignment="1" applyProtection="1">
      <alignment horizontal="center" vertical="center"/>
      <protection hidden="1"/>
    </xf>
    <xf numFmtId="14" fontId="1" fillId="5" borderId="3" xfId="0" applyNumberFormat="1" applyFon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>
      <alignment horizontal="center"/>
    </xf>
    <xf numFmtId="1" fontId="0" fillId="6" borderId="1" xfId="0" applyNumberFormat="1" applyFill="1" applyBorder="1"/>
    <xf numFmtId="0" fontId="0" fillId="6" borderId="1" xfId="0" applyFill="1" applyBorder="1"/>
    <xf numFmtId="1" fontId="0" fillId="6" borderId="2" xfId="0" applyNumberFormat="1" applyFill="1" applyBorder="1"/>
    <xf numFmtId="164" fontId="0" fillId="0" borderId="1" xfId="0" applyNumberFormat="1" applyBorder="1" applyAlignment="1">
      <alignment horizontal="left" vertical="center"/>
    </xf>
    <xf numFmtId="164" fontId="0" fillId="0" borderId="1" xfId="0" applyNumberFormat="1" applyFill="1" applyBorder="1" applyAlignment="1">
      <alignment horizontal="left" vertical="center"/>
    </xf>
    <xf numFmtId="1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" fontId="0" fillId="6" borderId="1" xfId="0" applyNumberFormat="1" applyFill="1" applyBorder="1" applyAlignment="1">
      <alignment horizontal="right" vertical="center"/>
    </xf>
    <xf numFmtId="0" fontId="0" fillId="6" borderId="1" xfId="0" applyFill="1" applyBorder="1" applyAlignment="1">
      <alignment horizontal="right" vertical="center"/>
    </xf>
    <xf numFmtId="1" fontId="0" fillId="0" borderId="1" xfId="0" applyNumberFormat="1" applyBorder="1" applyAlignment="1">
      <alignment horizontal="left" vertical="center"/>
    </xf>
    <xf numFmtId="1" fontId="0" fillId="0" borderId="1" xfId="0" applyNumberFormat="1" applyFill="1" applyBorder="1" applyAlignment="1">
      <alignment horizontal="left" vertical="center"/>
    </xf>
    <xf numFmtId="0" fontId="0" fillId="6" borderId="1" xfId="0" applyFill="1" applyBorder="1" applyAlignment="1">
      <alignment horizontal="center"/>
    </xf>
    <xf numFmtId="1" fontId="0" fillId="0" borderId="0" xfId="0" applyNumberFormat="1" applyFill="1" applyBorder="1" applyAlignment="1">
      <alignment horizontal="left" vertical="center"/>
    </xf>
    <xf numFmtId="164" fontId="0" fillId="0" borderId="1" xfId="0" applyNumberFormat="1" applyFill="1" applyBorder="1" applyAlignment="1">
      <alignment horizontal="left"/>
    </xf>
    <xf numFmtId="0" fontId="0" fillId="4" borderId="2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>
      <alignment vertical="center"/>
    </xf>
    <xf numFmtId="0" fontId="0" fillId="6" borderId="1" xfId="0" applyFill="1" applyBorder="1" applyAlignment="1">
      <alignment horizontal="right"/>
    </xf>
    <xf numFmtId="0" fontId="0" fillId="6" borderId="2" xfId="0" applyFill="1" applyBorder="1" applyAlignment="1">
      <alignment horizontal="right"/>
    </xf>
    <xf numFmtId="0" fontId="0" fillId="2" borderId="1" xfId="0" applyFill="1" applyBorder="1" applyAlignment="1">
      <alignment horizontal="right" shrinkToFit="1"/>
    </xf>
    <xf numFmtId="0" fontId="0" fillId="0" borderId="0" xfId="0" applyAlignment="1">
      <alignment shrinkToFit="1"/>
    </xf>
    <xf numFmtId="0" fontId="0" fillId="2" borderId="2" xfId="0" applyFill="1" applyBorder="1" applyAlignment="1">
      <alignment horizontal="right" shrinkToFit="1"/>
    </xf>
    <xf numFmtId="1" fontId="0" fillId="2" borderId="1" xfId="0" applyNumberFormat="1" applyFill="1" applyBorder="1" applyAlignment="1">
      <alignment shrinkToFit="1"/>
    </xf>
    <xf numFmtId="0" fontId="0" fillId="2" borderId="6" xfId="0" applyFill="1" applyBorder="1" applyAlignment="1">
      <alignment horizontal="right"/>
    </xf>
    <xf numFmtId="1" fontId="0" fillId="2" borderId="6" xfId="0" applyNumberFormat="1" applyFill="1" applyBorder="1"/>
    <xf numFmtId="0" fontId="0" fillId="2" borderId="6" xfId="0" applyFill="1" applyBorder="1"/>
    <xf numFmtId="0" fontId="0" fillId="4" borderId="0" xfId="0" applyFill="1" applyBorder="1"/>
    <xf numFmtId="0" fontId="0" fillId="0" borderId="0" xfId="0" applyBorder="1"/>
    <xf numFmtId="164" fontId="0" fillId="0" borderId="0" xfId="0" applyNumberFormat="1"/>
    <xf numFmtId="164" fontId="0" fillId="2" borderId="1" xfId="0" applyNumberFormat="1" applyFill="1" applyBorder="1" applyAlignment="1">
      <alignment horizontal="left"/>
    </xf>
    <xf numFmtId="164" fontId="0" fillId="0" borderId="0" xfId="0" applyNumberFormat="1" applyAlignment="1">
      <alignment horizontal="left" vertical="center"/>
    </xf>
    <xf numFmtId="164" fontId="0" fillId="6" borderId="1" xfId="0" applyNumberFormat="1" applyFill="1" applyBorder="1" applyAlignment="1">
      <alignment horizontal="left"/>
    </xf>
    <xf numFmtId="164" fontId="0" fillId="2" borderId="1" xfId="0" applyNumberFormat="1" applyFill="1" applyBorder="1" applyAlignment="1">
      <alignment horizontal="left" shrinkToFit="1"/>
    </xf>
    <xf numFmtId="0" fontId="0" fillId="3" borderId="1" xfId="0" applyFill="1" applyBorder="1" applyAlignment="1">
      <alignment horizontal="right" vertical="center"/>
    </xf>
    <xf numFmtId="1" fontId="0" fillId="3" borderId="1" xfId="0" applyNumberFormat="1" applyFill="1" applyBorder="1" applyAlignment="1">
      <alignment horizontal="right" vertical="center"/>
    </xf>
    <xf numFmtId="2" fontId="0" fillId="0" borderId="1" xfId="0" applyNumberFormat="1" applyFill="1" applyBorder="1" applyAlignment="1">
      <alignment horizontal="left" shrinkToFit="1"/>
    </xf>
    <xf numFmtId="165" fontId="0" fillId="0" borderId="0" xfId="0" applyNumberFormat="1"/>
    <xf numFmtId="166" fontId="0" fillId="0" borderId="6" xfId="0" applyNumberFormat="1" applyBorder="1" applyAlignment="1">
      <alignment shrinkToFit="1"/>
    </xf>
    <xf numFmtId="166" fontId="0" fillId="0" borderId="0" xfId="0" applyNumberFormat="1"/>
    <xf numFmtId="166" fontId="6" fillId="0" borderId="0" xfId="0" applyNumberFormat="1" applyFont="1"/>
    <xf numFmtId="166" fontId="0" fillId="0" borderId="1" xfId="0" applyNumberFormat="1" applyBorder="1" applyAlignment="1">
      <alignment shrinkToFit="1"/>
    </xf>
    <xf numFmtId="166" fontId="6" fillId="0" borderId="6" xfId="0" applyNumberFormat="1" applyFont="1" applyBorder="1" applyAlignment="1">
      <alignment shrinkToFit="1"/>
    </xf>
    <xf numFmtId="166" fontId="6" fillId="0" borderId="1" xfId="0" applyNumberFormat="1" applyFont="1" applyBorder="1" applyAlignment="1">
      <alignment shrinkToFit="1"/>
    </xf>
    <xf numFmtId="166" fontId="6" fillId="0" borderId="1" xfId="0" applyNumberFormat="1" applyFont="1" applyFill="1" applyBorder="1" applyAlignment="1">
      <alignment shrinkToFit="1"/>
    </xf>
    <xf numFmtId="166" fontId="6" fillId="0" borderId="1" xfId="0" applyNumberFormat="1" applyFont="1" applyBorder="1"/>
    <xf numFmtId="166" fontId="6" fillId="0" borderId="0" xfId="0" applyNumberFormat="1" applyFont="1" applyBorder="1" applyAlignment="1">
      <alignment shrinkToFit="1"/>
    </xf>
    <xf numFmtId="166" fontId="6" fillId="0" borderId="0" xfId="0" applyNumberFormat="1" applyFont="1" applyBorder="1"/>
    <xf numFmtId="166" fontId="0" fillId="0" borderId="0" xfId="0" applyNumberFormat="1" applyBorder="1" applyAlignment="1">
      <alignment shrinkToFit="1"/>
    </xf>
    <xf numFmtId="0" fontId="0" fillId="0" borderId="0" xfId="0" applyFill="1" applyBorder="1" applyAlignment="1"/>
    <xf numFmtId="0" fontId="2" fillId="8" borderId="1" xfId="0" applyFont="1" applyFill="1" applyBorder="1" applyAlignment="1" applyProtection="1">
      <alignment horizontal="center" vertical="center"/>
      <protection hidden="1"/>
    </xf>
    <xf numFmtId="0" fontId="2" fillId="9" borderId="1" xfId="0" applyFont="1" applyFill="1" applyBorder="1" applyAlignment="1" applyProtection="1">
      <alignment horizontal="center" vertical="center"/>
      <protection hidden="1"/>
    </xf>
    <xf numFmtId="0" fontId="2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 applyProtection="1">
      <alignment horizontal="center" vertical="center" wrapText="1"/>
      <protection hidden="1"/>
    </xf>
    <xf numFmtId="0" fontId="1" fillId="9" borderId="1" xfId="0" applyFont="1" applyFill="1" applyBorder="1" applyAlignment="1" applyProtection="1">
      <alignment horizontal="center" vertical="center"/>
      <protection hidden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 applyProtection="1">
      <alignment horizontal="lef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14" fontId="8" fillId="8" borderId="1" xfId="0" applyNumberFormat="1" applyFont="1" applyFill="1" applyBorder="1" applyAlignment="1" applyProtection="1">
      <alignment horizontal="center" vertical="center"/>
      <protection locked="0"/>
    </xf>
    <xf numFmtId="166" fontId="8" fillId="8" borderId="1" xfId="0" applyNumberFormat="1" applyFont="1" applyFill="1" applyBorder="1" applyAlignment="1" applyProtection="1">
      <alignment horizontal="center" vertical="center"/>
      <protection locked="0"/>
    </xf>
    <xf numFmtId="164" fontId="8" fillId="8" borderId="1" xfId="0" applyNumberFormat="1" applyFont="1" applyFill="1" applyBorder="1" applyAlignment="1" applyProtection="1">
      <alignment horizontal="center" vertical="center"/>
      <protection locked="0"/>
    </xf>
    <xf numFmtId="1" fontId="8" fillId="8" borderId="1" xfId="0" applyNumberFormat="1" applyFont="1" applyFill="1" applyBorder="1" applyAlignment="1" applyProtection="1">
      <alignment horizontal="center" vertical="center"/>
      <protection locked="0"/>
    </xf>
    <xf numFmtId="0" fontId="2" fillId="10" borderId="1" xfId="0" applyFont="1" applyFill="1" applyBorder="1" applyAlignment="1" applyProtection="1">
      <alignment horizontal="center" vertical="center"/>
      <protection hidden="1"/>
    </xf>
    <xf numFmtId="0" fontId="2" fillId="9" borderId="1" xfId="0" applyFont="1" applyFill="1" applyBorder="1" applyAlignment="1" applyProtection="1">
      <alignment horizontal="center" vertical="center"/>
      <protection hidden="1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 applyProtection="1">
      <alignment horizontal="center" vertical="center"/>
      <protection hidden="1"/>
    </xf>
    <xf numFmtId="0" fontId="2" fillId="9" borderId="1" xfId="0" applyFont="1" applyFill="1" applyBorder="1" applyAlignment="1">
      <alignment horizontal="center" vertical="center"/>
    </xf>
    <xf numFmtId="0" fontId="9" fillId="0" borderId="0" xfId="0" applyFont="1" applyFill="1"/>
    <xf numFmtId="0" fontId="2" fillId="9" borderId="9" xfId="0" applyFont="1" applyFill="1" applyBorder="1" applyAlignment="1" applyProtection="1">
      <alignment horizontal="center" vertical="center"/>
      <protection hidden="1"/>
    </xf>
    <xf numFmtId="1" fontId="8" fillId="8" borderId="9" xfId="0" applyNumberFormat="1" applyFont="1" applyFill="1" applyBorder="1" applyAlignment="1" applyProtection="1">
      <alignment horizontal="center" vertical="center"/>
      <protection locked="0"/>
    </xf>
    <xf numFmtId="0" fontId="2" fillId="10" borderId="9" xfId="0" applyFont="1" applyFill="1" applyBorder="1" applyAlignment="1" applyProtection="1">
      <alignment horizontal="center" vertical="center"/>
      <protection hidden="1"/>
    </xf>
    <xf numFmtId="0" fontId="11" fillId="0" borderId="0" xfId="0" applyFont="1"/>
    <xf numFmtId="0" fontId="9" fillId="0" borderId="0" xfId="0" applyFont="1" applyAlignment="1"/>
    <xf numFmtId="0" fontId="10" fillId="4" borderId="14" xfId="0" applyFont="1" applyFill="1" applyBorder="1" applyAlignment="1"/>
    <xf numFmtId="0" fontId="9" fillId="11" borderId="3" xfId="0" applyFont="1" applyFill="1" applyBorder="1" applyAlignment="1">
      <alignment horizontal="center" vertical="center"/>
    </xf>
    <xf numFmtId="0" fontId="0" fillId="11" borderId="13" xfId="0" applyFill="1" applyBorder="1"/>
    <xf numFmtId="0" fontId="12" fillId="4" borderId="3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left" vertical="center"/>
    </xf>
    <xf numFmtId="0" fontId="0" fillId="0" borderId="1" xfId="0" applyBorder="1"/>
    <xf numFmtId="0" fontId="13" fillId="10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 applyProtection="1">
      <alignment horizontal="center" vertical="center"/>
      <protection locked="0"/>
    </xf>
    <xf numFmtId="0" fontId="8" fillId="9" borderId="1" xfId="0" applyFont="1" applyFill="1" applyBorder="1" applyAlignment="1" applyProtection="1">
      <alignment horizontal="center" vertical="center"/>
      <protection locked="0"/>
    </xf>
    <xf numFmtId="0" fontId="2" fillId="9" borderId="1" xfId="0" applyFont="1" applyFill="1" applyBorder="1" applyAlignment="1" applyProtection="1">
      <alignment horizontal="center" vertical="center"/>
      <protection locked="0"/>
    </xf>
    <xf numFmtId="1" fontId="2" fillId="9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5" fillId="0" borderId="0" xfId="0" applyFont="1" applyBorder="1"/>
    <xf numFmtId="0" fontId="0" fillId="9" borderId="1" xfId="0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0" xfId="2"/>
    <xf numFmtId="0" fontId="19" fillId="0" borderId="0" xfId="2" applyFont="1"/>
    <xf numFmtId="0" fontId="20" fillId="0" borderId="0" xfId="2" applyFont="1"/>
    <xf numFmtId="0" fontId="18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 wrapText="1"/>
    </xf>
    <xf numFmtId="0" fontId="25" fillId="0" borderId="0" xfId="2" applyFont="1"/>
    <xf numFmtId="0" fontId="17" fillId="0" borderId="0" xfId="2" applyFont="1"/>
    <xf numFmtId="0" fontId="22" fillId="0" borderId="1" xfId="2" applyFont="1" applyBorder="1" applyAlignment="1">
      <alignment vertical="center" wrapText="1"/>
    </xf>
    <xf numFmtId="0" fontId="15" fillId="0" borderId="0" xfId="0" applyFont="1"/>
    <xf numFmtId="0" fontId="29" fillId="8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Border="1" applyAlignment="1">
      <alignment horizontal="center" vertical="center"/>
    </xf>
    <xf numFmtId="0" fontId="26" fillId="0" borderId="0" xfId="0" applyFont="1" applyAlignment="1">
      <alignment wrapText="1"/>
    </xf>
    <xf numFmtId="0" fontId="15" fillId="0" borderId="0" xfId="0" applyFont="1" applyAlignment="1"/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textRotation="90"/>
    </xf>
    <xf numFmtId="0" fontId="13" fillId="12" borderId="1" xfId="0" applyNumberFormat="1" applyFont="1" applyFill="1" applyBorder="1" applyAlignment="1">
      <alignment horizontal="center" vertical="center"/>
    </xf>
    <xf numFmtId="0" fontId="13" fillId="12" borderId="1" xfId="0" applyNumberFormat="1" applyFont="1" applyFill="1" applyBorder="1" applyAlignment="1">
      <alignment horizontal="left" vertical="center"/>
    </xf>
    <xf numFmtId="0" fontId="13" fillId="12" borderId="6" xfId="0" applyNumberFormat="1" applyFont="1" applyFill="1" applyBorder="1" applyAlignment="1">
      <alignment horizontal="center" vertical="center"/>
    </xf>
    <xf numFmtId="0" fontId="30" fillId="13" borderId="1" xfId="0" applyNumberFormat="1" applyFont="1" applyFill="1" applyBorder="1" applyAlignment="1">
      <alignment horizontal="center" vertical="center"/>
    </xf>
    <xf numFmtId="0" fontId="13" fillId="13" borderId="1" xfId="0" applyNumberFormat="1" applyFont="1" applyFill="1" applyBorder="1" applyAlignment="1">
      <alignment horizontal="left" vertical="center"/>
    </xf>
    <xf numFmtId="0" fontId="13" fillId="13" borderId="1" xfId="0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justify" vertical="center" wrapText="1"/>
    </xf>
    <xf numFmtId="0" fontId="32" fillId="0" borderId="1" xfId="0" applyFont="1" applyBorder="1" applyAlignment="1">
      <alignment horizontal="center" vertical="center" wrapText="1"/>
    </xf>
    <xf numFmtId="14" fontId="31" fillId="0" borderId="1" xfId="0" applyNumberFormat="1" applyFont="1" applyBorder="1" applyAlignment="1">
      <alignment horizontal="center" vertical="center" wrapText="1"/>
    </xf>
    <xf numFmtId="0" fontId="31" fillId="8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16" xfId="0" applyBorder="1"/>
    <xf numFmtId="0" fontId="14" fillId="0" borderId="16" xfId="0" applyFont="1" applyBorder="1" applyAlignment="1">
      <alignment vertical="center"/>
    </xf>
    <xf numFmtId="0" fontId="0" fillId="0" borderId="17" xfId="0" applyBorder="1"/>
    <xf numFmtId="0" fontId="0" fillId="0" borderId="8" xfId="0" applyBorder="1"/>
    <xf numFmtId="0" fontId="32" fillId="0" borderId="0" xfId="0" applyFont="1" applyBorder="1" applyAlignment="1">
      <alignment horizontal="justify" vertical="center" wrapText="1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14" fontId="31" fillId="0" borderId="0" xfId="0" applyNumberFormat="1" applyFont="1" applyBorder="1" applyAlignment="1">
      <alignment horizontal="center" vertical="center" wrapText="1"/>
    </xf>
    <xf numFmtId="0" fontId="8" fillId="8" borderId="0" xfId="0" applyFont="1" applyFill="1" applyBorder="1" applyAlignment="1" applyProtection="1">
      <alignment horizontal="center" vertical="center"/>
      <protection locked="0"/>
    </xf>
    <xf numFmtId="0" fontId="8" fillId="12" borderId="1" xfId="0" applyFont="1" applyFill="1" applyBorder="1" applyAlignment="1" applyProtection="1">
      <alignment horizontal="center" vertical="center"/>
      <protection locked="0"/>
    </xf>
    <xf numFmtId="0" fontId="8" fillId="14" borderId="1" xfId="0" applyFont="1" applyFill="1" applyBorder="1" applyAlignment="1" applyProtection="1">
      <alignment horizontal="center" vertical="center"/>
      <protection locked="0"/>
    </xf>
    <xf numFmtId="0" fontId="8" fillId="15" borderId="1" xfId="0" applyFont="1" applyFill="1" applyBorder="1" applyAlignment="1" applyProtection="1">
      <alignment horizontal="center" vertical="center"/>
      <protection locked="0"/>
    </xf>
    <xf numFmtId="0" fontId="33" fillId="0" borderId="1" xfId="0" applyFont="1" applyBorder="1" applyAlignment="1">
      <alignment horizontal="center" vertical="center"/>
    </xf>
    <xf numFmtId="0" fontId="8" fillId="16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6" xfId="0" applyFont="1" applyBorder="1"/>
    <xf numFmtId="14" fontId="34" fillId="0" borderId="1" xfId="0" applyNumberFormat="1" applyFont="1" applyBorder="1" applyAlignment="1">
      <alignment horizontal="center" vertical="center" wrapText="1"/>
    </xf>
    <xf numFmtId="0" fontId="0" fillId="11" borderId="0" xfId="0" applyFill="1"/>
    <xf numFmtId="0" fontId="34" fillId="0" borderId="1" xfId="0" applyFont="1" applyBorder="1" applyAlignment="1">
      <alignment horizontal="justify" vertical="center" wrapText="1"/>
    </xf>
    <xf numFmtId="0" fontId="34" fillId="8" borderId="1" xfId="0" applyFont="1" applyFill="1" applyBorder="1" applyAlignment="1">
      <alignment horizontal="justify" vertical="center" wrapText="1"/>
    </xf>
    <xf numFmtId="0" fontId="18" fillId="0" borderId="1" xfId="0" applyFont="1" applyBorder="1" applyAlignment="1">
      <alignment horizontal="center" vertical="center"/>
    </xf>
    <xf numFmtId="1" fontId="13" fillId="13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 applyProtection="1">
      <alignment horizontal="center" vertical="center"/>
      <protection hidden="1"/>
    </xf>
    <xf numFmtId="0" fontId="10" fillId="4" borderId="12" xfId="0" applyFont="1" applyFill="1" applyBorder="1" applyAlignment="1">
      <alignment horizontal="left" vertical="center"/>
    </xf>
    <xf numFmtId="0" fontId="2" fillId="9" borderId="9" xfId="0" applyFont="1" applyFill="1" applyBorder="1" applyAlignment="1" applyProtection="1">
      <alignment horizontal="center" vertical="center"/>
      <protection hidden="1"/>
    </xf>
    <xf numFmtId="0" fontId="3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justify" vertical="center" wrapText="1"/>
    </xf>
    <xf numFmtId="0" fontId="37" fillId="0" borderId="1" xfId="0" applyFont="1" applyBorder="1" applyAlignment="1">
      <alignment horizontal="justify" vertical="center" wrapText="1"/>
    </xf>
    <xf numFmtId="0" fontId="0" fillId="0" borderId="2" xfId="0" applyBorder="1" applyAlignment="1">
      <alignment vertical="top" wrapText="1"/>
    </xf>
    <xf numFmtId="0" fontId="0" fillId="0" borderId="2" xfId="0" applyBorder="1"/>
    <xf numFmtId="0" fontId="39" fillId="8" borderId="1" xfId="0" applyFont="1" applyFill="1" applyBorder="1" applyAlignment="1" applyProtection="1">
      <alignment horizontal="center" vertical="center"/>
      <protection locked="0"/>
    </xf>
    <xf numFmtId="0" fontId="14" fillId="9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6" fillId="9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justify" vertical="center" wrapText="1"/>
    </xf>
    <xf numFmtId="0" fontId="2" fillId="9" borderId="1" xfId="0" applyFont="1" applyFill="1" applyBorder="1" applyAlignment="1" applyProtection="1">
      <alignment horizontal="center" vertical="center"/>
      <protection hidden="1"/>
    </xf>
    <xf numFmtId="0" fontId="2" fillId="9" borderId="1" xfId="0" applyFont="1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/>
    <xf numFmtId="0" fontId="0" fillId="3" borderId="5" xfId="0" applyFill="1" applyBorder="1" applyAlignment="1"/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 horizontal="right" vertical="center"/>
    </xf>
    <xf numFmtId="1" fontId="0" fillId="8" borderId="0" xfId="0" applyNumberFormat="1" applyFill="1" applyBorder="1" applyAlignment="1">
      <alignment horizontal="right" vertical="center"/>
    </xf>
    <xf numFmtId="0" fontId="2" fillId="9" borderId="1" xfId="0" applyFont="1" applyFill="1" applyBorder="1" applyAlignment="1" applyProtection="1">
      <alignment horizontal="center" vertical="center"/>
      <protection hidden="1"/>
    </xf>
    <xf numFmtId="0" fontId="2" fillId="9" borderId="9" xfId="0" applyFont="1" applyFill="1" applyBorder="1" applyAlignment="1" applyProtection="1">
      <alignment horizontal="center" vertical="center"/>
      <protection hidden="1"/>
    </xf>
    <xf numFmtId="0" fontId="10" fillId="4" borderId="12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1" fillId="8" borderId="1" xfId="0" applyFont="1" applyFill="1" applyBorder="1" applyAlignment="1" applyProtection="1">
      <alignment horizontal="left" vertical="center"/>
      <protection locked="0"/>
    </xf>
    <xf numFmtId="0" fontId="41" fillId="8" borderId="1" xfId="0" applyFont="1" applyFill="1" applyBorder="1" applyAlignment="1" applyProtection="1">
      <alignment horizontal="center" vertical="center"/>
      <protection locked="0"/>
    </xf>
    <xf numFmtId="0" fontId="42" fillId="8" borderId="1" xfId="0" applyFont="1" applyFill="1" applyBorder="1" applyAlignment="1" applyProtection="1">
      <alignment horizontal="center" vertical="center"/>
      <protection locked="0"/>
    </xf>
    <xf numFmtId="14" fontId="41" fillId="8" borderId="1" xfId="0" applyNumberFormat="1" applyFont="1" applyFill="1" applyBorder="1" applyAlignment="1" applyProtection="1">
      <alignment horizontal="center" vertical="center"/>
      <protection locked="0"/>
    </xf>
    <xf numFmtId="0" fontId="43" fillId="8" borderId="1" xfId="0" applyFont="1" applyFill="1" applyBorder="1" applyAlignment="1" applyProtection="1">
      <alignment horizontal="center" vertical="center"/>
      <protection hidden="1"/>
    </xf>
    <xf numFmtId="0" fontId="44" fillId="8" borderId="1" xfId="0" applyFont="1" applyFill="1" applyBorder="1" applyAlignment="1" applyProtection="1">
      <alignment horizontal="left" vertical="center"/>
      <protection locked="0"/>
    </xf>
    <xf numFmtId="0" fontId="44" fillId="8" borderId="1" xfId="0" applyFont="1" applyFill="1" applyBorder="1" applyAlignment="1" applyProtection="1">
      <alignment horizontal="center" vertical="center"/>
      <protection locked="0"/>
    </xf>
    <xf numFmtId="0" fontId="45" fillId="8" borderId="1" xfId="0" applyFont="1" applyFill="1" applyBorder="1" applyAlignment="1" applyProtection="1">
      <alignment horizontal="center" vertical="center"/>
      <protection locked="0"/>
    </xf>
    <xf numFmtId="14" fontId="44" fillId="8" borderId="1" xfId="0" applyNumberFormat="1" applyFont="1" applyFill="1" applyBorder="1" applyAlignment="1" applyProtection="1">
      <alignment horizontal="center" vertical="center"/>
      <protection locked="0"/>
    </xf>
    <xf numFmtId="0" fontId="46" fillId="8" borderId="1" xfId="0" applyFont="1" applyFill="1" applyBorder="1" applyAlignment="1" applyProtection="1">
      <alignment horizontal="center" vertical="center"/>
      <protection hidden="1"/>
    </xf>
    <xf numFmtId="0" fontId="47" fillId="13" borderId="1" xfId="0" applyNumberFormat="1" applyFont="1" applyFill="1" applyBorder="1" applyAlignment="1">
      <alignment horizontal="center" vertical="center"/>
    </xf>
    <xf numFmtId="0" fontId="47" fillId="12" borderId="1" xfId="0" applyNumberFormat="1" applyFont="1" applyFill="1" applyBorder="1" applyAlignment="1">
      <alignment horizontal="center" vertical="center"/>
    </xf>
    <xf numFmtId="166" fontId="48" fillId="8" borderId="1" xfId="2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9" fillId="11" borderId="12" xfId="0" applyFont="1" applyFill="1" applyBorder="1" applyAlignment="1">
      <alignment horizontal="center" vertical="center"/>
    </xf>
    <xf numFmtId="0" fontId="9" fillId="11" borderId="13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9" borderId="11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9" borderId="1" xfId="0" applyFont="1" applyFill="1" applyBorder="1" applyAlignment="1" applyProtection="1">
      <alignment horizontal="center" vertical="center" wrapText="1"/>
      <protection hidden="1"/>
    </xf>
    <xf numFmtId="0" fontId="2" fillId="9" borderId="1" xfId="0" applyFont="1" applyFill="1" applyBorder="1" applyAlignment="1" applyProtection="1">
      <alignment horizontal="center" vertical="center"/>
      <protection hidden="1"/>
    </xf>
    <xf numFmtId="0" fontId="2" fillId="9" borderId="9" xfId="0" applyFont="1" applyFill="1" applyBorder="1" applyAlignment="1" applyProtection="1">
      <alignment horizontal="center" vertical="center"/>
      <protection hidden="1"/>
    </xf>
    <xf numFmtId="0" fontId="2" fillId="9" borderId="10" xfId="0" applyFont="1" applyFill="1" applyBorder="1" applyAlignment="1" applyProtection="1">
      <alignment horizontal="center" vertical="center"/>
      <protection hidden="1"/>
    </xf>
    <xf numFmtId="0" fontId="2" fillId="9" borderId="2" xfId="0" applyFont="1" applyFill="1" applyBorder="1" applyAlignment="1" applyProtection="1">
      <alignment horizontal="center" vertical="center"/>
      <protection hidden="1"/>
    </xf>
    <xf numFmtId="0" fontId="2" fillId="9" borderId="9" xfId="0" applyFont="1" applyFill="1" applyBorder="1" applyAlignment="1" applyProtection="1">
      <alignment horizontal="center" vertical="center" wrapText="1"/>
      <protection hidden="1"/>
    </xf>
    <xf numFmtId="0" fontId="2" fillId="9" borderId="10" xfId="0" applyFont="1" applyFill="1" applyBorder="1" applyAlignment="1" applyProtection="1">
      <alignment horizontal="center" vertical="center" wrapText="1"/>
      <protection hidden="1"/>
    </xf>
    <xf numFmtId="0" fontId="2" fillId="9" borderId="2" xfId="0" applyFont="1" applyFill="1" applyBorder="1" applyAlignment="1" applyProtection="1">
      <alignment horizontal="center" vertical="center" wrapText="1"/>
      <protection hidden="1"/>
    </xf>
    <xf numFmtId="0" fontId="2" fillId="9" borderId="1" xfId="0" applyFont="1" applyFill="1" applyBorder="1" applyAlignment="1">
      <alignment horizontal="center" vertical="center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14" fillId="9" borderId="9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8" fillId="7" borderId="6" xfId="2" applyFont="1" applyFill="1" applyBorder="1" applyAlignment="1">
      <alignment horizontal="center" vertical="center" wrapText="1"/>
    </xf>
    <xf numFmtId="0" fontId="18" fillId="7" borderId="15" xfId="2" applyFont="1" applyFill="1" applyBorder="1" applyAlignment="1">
      <alignment horizontal="center" vertical="center" wrapText="1"/>
    </xf>
    <xf numFmtId="0" fontId="18" fillId="7" borderId="5" xfId="2" applyFont="1" applyFill="1" applyBorder="1" applyAlignment="1">
      <alignment horizontal="center" vertical="center" wrapText="1"/>
    </xf>
    <xf numFmtId="0" fontId="18" fillId="0" borderId="0" xfId="2" applyFont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3" fillId="0" borderId="6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41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20EE7"/>
      <color rgb="FFE6882A"/>
      <color rgb="FF65CA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workbookViewId="0">
      <selection activeCell="G15" sqref="G15"/>
    </sheetView>
  </sheetViews>
  <sheetFormatPr defaultRowHeight="15" x14ac:dyDescent="0.25"/>
  <cols>
    <col min="1" max="1" width="31" customWidth="1"/>
    <col min="2" max="2" width="8.5703125" customWidth="1"/>
    <col min="3" max="3" width="4.5703125" customWidth="1"/>
    <col min="4" max="4" width="31" customWidth="1"/>
    <col min="5" max="5" width="8.5703125" customWidth="1"/>
  </cols>
  <sheetData>
    <row r="1" spans="1:5" ht="15.75" customHeight="1" x14ac:dyDescent="0.25">
      <c r="A1" s="178" t="s">
        <v>153</v>
      </c>
      <c r="B1" s="168"/>
      <c r="D1" s="178" t="s">
        <v>153</v>
      </c>
      <c r="E1" s="168"/>
    </row>
    <row r="2" spans="1:5" ht="23.25" customHeight="1" x14ac:dyDescent="0.25">
      <c r="A2" s="179" t="s">
        <v>184</v>
      </c>
      <c r="B2" s="168">
        <v>1</v>
      </c>
      <c r="D2" s="179" t="s">
        <v>184</v>
      </c>
      <c r="E2" s="168">
        <v>1</v>
      </c>
    </row>
    <row r="3" spans="1:5" ht="23.25" customHeight="1" x14ac:dyDescent="0.25">
      <c r="A3" s="179" t="s">
        <v>163</v>
      </c>
      <c r="B3" s="168">
        <v>2</v>
      </c>
      <c r="D3" s="179" t="s">
        <v>163</v>
      </c>
      <c r="E3" s="168">
        <v>2</v>
      </c>
    </row>
    <row r="4" spans="1:5" ht="23.25" customHeight="1" x14ac:dyDescent="0.25">
      <c r="A4" s="179" t="s">
        <v>162</v>
      </c>
      <c r="B4" s="168">
        <v>3</v>
      </c>
      <c r="D4" s="179" t="s">
        <v>162</v>
      </c>
      <c r="E4" s="168">
        <v>3</v>
      </c>
    </row>
    <row r="5" spans="1:5" ht="23.25" customHeight="1" x14ac:dyDescent="0.25">
      <c r="A5" s="179" t="s">
        <v>161</v>
      </c>
      <c r="B5" s="168">
        <v>4</v>
      </c>
      <c r="D5" s="179" t="s">
        <v>161</v>
      </c>
      <c r="E5" s="168">
        <v>4</v>
      </c>
    </row>
    <row r="6" spans="1:5" ht="23.25" customHeight="1" x14ac:dyDescent="0.25">
      <c r="A6" s="179" t="s">
        <v>164</v>
      </c>
      <c r="B6" s="168">
        <v>5</v>
      </c>
      <c r="D6" s="179" t="s">
        <v>164</v>
      </c>
      <c r="E6" s="168">
        <v>5</v>
      </c>
    </row>
    <row r="7" spans="1:5" ht="23.25" customHeight="1" x14ac:dyDescent="0.25">
      <c r="A7" s="179" t="s">
        <v>158</v>
      </c>
      <c r="B7" s="168">
        <v>6</v>
      </c>
      <c r="D7" s="179" t="s">
        <v>158</v>
      </c>
      <c r="E7" s="168">
        <v>6</v>
      </c>
    </row>
    <row r="8" spans="1:5" ht="15" customHeight="1" x14ac:dyDescent="0.25">
      <c r="B8" s="177"/>
      <c r="E8" s="177"/>
    </row>
    <row r="9" spans="1:5" x14ac:dyDescent="0.25">
      <c r="A9" s="178" t="s">
        <v>152</v>
      </c>
      <c r="B9" s="168"/>
      <c r="D9" s="178" t="s">
        <v>152</v>
      </c>
      <c r="E9" s="168"/>
    </row>
    <row r="10" spans="1:5" ht="15" customHeight="1" x14ac:dyDescent="0.25">
      <c r="A10" s="171" t="s">
        <v>159</v>
      </c>
      <c r="B10" s="168">
        <v>1</v>
      </c>
      <c r="D10" s="171" t="s">
        <v>159</v>
      </c>
      <c r="E10" s="168">
        <v>1</v>
      </c>
    </row>
    <row r="11" spans="1:5" ht="15" customHeight="1" x14ac:dyDescent="0.25">
      <c r="A11" s="170" t="s">
        <v>165</v>
      </c>
      <c r="B11" s="168">
        <v>2</v>
      </c>
      <c r="D11" s="170" t="s">
        <v>165</v>
      </c>
      <c r="E11" s="168">
        <v>2</v>
      </c>
    </row>
    <row r="12" spans="1:5" ht="15" customHeight="1" x14ac:dyDescent="0.25">
      <c r="A12" s="170" t="s">
        <v>157</v>
      </c>
      <c r="B12" s="168">
        <v>3</v>
      </c>
      <c r="D12" s="170" t="s">
        <v>157</v>
      </c>
      <c r="E12" s="168">
        <v>3</v>
      </c>
    </row>
    <row r="13" spans="1:5" ht="15" customHeight="1" x14ac:dyDescent="0.25">
      <c r="A13" s="169" t="s">
        <v>154</v>
      </c>
      <c r="B13" s="168">
        <v>4</v>
      </c>
      <c r="D13" s="169" t="s">
        <v>154</v>
      </c>
      <c r="E13" s="168">
        <v>4</v>
      </c>
    </row>
    <row r="14" spans="1:5" ht="15" customHeight="1" x14ac:dyDescent="0.25">
      <c r="A14" s="170" t="s">
        <v>156</v>
      </c>
      <c r="B14" s="168">
        <v>5</v>
      </c>
      <c r="D14" s="170" t="s">
        <v>156</v>
      </c>
      <c r="E14" s="168">
        <v>5</v>
      </c>
    </row>
    <row r="15" spans="1:5" ht="15" customHeight="1" x14ac:dyDescent="0.25">
      <c r="A15" s="170" t="s">
        <v>155</v>
      </c>
      <c r="B15" s="168">
        <v>6</v>
      </c>
      <c r="D15" s="170" t="s">
        <v>155</v>
      </c>
      <c r="E15" s="168">
        <v>6</v>
      </c>
    </row>
    <row r="17" spans="1:5" ht="15.75" customHeight="1" x14ac:dyDescent="0.25">
      <c r="A17" s="178" t="s">
        <v>153</v>
      </c>
      <c r="B17" s="168"/>
      <c r="D17" s="178" t="s">
        <v>153</v>
      </c>
      <c r="E17" s="168"/>
    </row>
    <row r="18" spans="1:5" ht="23.25" customHeight="1" x14ac:dyDescent="0.25">
      <c r="A18" s="179" t="s">
        <v>184</v>
      </c>
      <c r="B18" s="168">
        <v>1</v>
      </c>
      <c r="D18" s="179" t="s">
        <v>184</v>
      </c>
      <c r="E18" s="168">
        <v>1</v>
      </c>
    </row>
    <row r="19" spans="1:5" ht="23.25" customHeight="1" x14ac:dyDescent="0.25">
      <c r="A19" s="179" t="s">
        <v>163</v>
      </c>
      <c r="B19" s="168">
        <v>2</v>
      </c>
      <c r="D19" s="179" t="s">
        <v>163</v>
      </c>
      <c r="E19" s="168">
        <v>2</v>
      </c>
    </row>
    <row r="20" spans="1:5" ht="23.25" customHeight="1" x14ac:dyDescent="0.25">
      <c r="A20" s="179" t="s">
        <v>162</v>
      </c>
      <c r="B20" s="168">
        <v>3</v>
      </c>
      <c r="D20" s="179" t="s">
        <v>162</v>
      </c>
      <c r="E20" s="168">
        <v>3</v>
      </c>
    </row>
    <row r="21" spans="1:5" ht="23.25" customHeight="1" x14ac:dyDescent="0.25">
      <c r="A21" s="179" t="s">
        <v>161</v>
      </c>
      <c r="B21" s="168">
        <v>4</v>
      </c>
      <c r="D21" s="179" t="s">
        <v>161</v>
      </c>
      <c r="E21" s="168">
        <v>4</v>
      </c>
    </row>
    <row r="22" spans="1:5" ht="23.25" customHeight="1" x14ac:dyDescent="0.25">
      <c r="A22" s="179" t="s">
        <v>164</v>
      </c>
      <c r="B22" s="168">
        <v>5</v>
      </c>
      <c r="D22" s="179" t="s">
        <v>164</v>
      </c>
      <c r="E22" s="168">
        <v>5</v>
      </c>
    </row>
    <row r="23" spans="1:5" ht="23.25" customHeight="1" x14ac:dyDescent="0.25">
      <c r="A23" s="179" t="s">
        <v>158</v>
      </c>
      <c r="B23" s="168">
        <v>6</v>
      </c>
      <c r="D23" s="179" t="s">
        <v>158</v>
      </c>
      <c r="E23" s="168">
        <v>6</v>
      </c>
    </row>
    <row r="24" spans="1:5" ht="15" customHeight="1" x14ac:dyDescent="0.25">
      <c r="B24" s="177"/>
      <c r="E24" s="177"/>
    </row>
    <row r="25" spans="1:5" x14ac:dyDescent="0.25">
      <c r="A25" s="178" t="s">
        <v>152</v>
      </c>
      <c r="B25" s="168"/>
      <c r="D25" s="178" t="s">
        <v>152</v>
      </c>
      <c r="E25" s="168"/>
    </row>
    <row r="26" spans="1:5" ht="15" customHeight="1" x14ac:dyDescent="0.25">
      <c r="A26" s="171" t="s">
        <v>159</v>
      </c>
      <c r="B26" s="168">
        <v>1</v>
      </c>
      <c r="D26" s="171" t="s">
        <v>159</v>
      </c>
      <c r="E26" s="168">
        <v>1</v>
      </c>
    </row>
    <row r="27" spans="1:5" ht="15" customHeight="1" x14ac:dyDescent="0.25">
      <c r="A27" s="170" t="s">
        <v>165</v>
      </c>
      <c r="B27" s="168">
        <v>2</v>
      </c>
      <c r="D27" s="170" t="s">
        <v>165</v>
      </c>
      <c r="E27" s="168">
        <v>2</v>
      </c>
    </row>
    <row r="28" spans="1:5" ht="15" customHeight="1" x14ac:dyDescent="0.25">
      <c r="A28" s="170" t="s">
        <v>157</v>
      </c>
      <c r="B28" s="168">
        <v>3</v>
      </c>
      <c r="D28" s="170" t="s">
        <v>157</v>
      </c>
      <c r="E28" s="168">
        <v>3</v>
      </c>
    </row>
    <row r="29" spans="1:5" ht="15" customHeight="1" x14ac:dyDescent="0.25">
      <c r="A29" s="169" t="s">
        <v>154</v>
      </c>
      <c r="B29" s="168">
        <v>4</v>
      </c>
      <c r="D29" s="169" t="s">
        <v>154</v>
      </c>
      <c r="E29" s="168">
        <v>4</v>
      </c>
    </row>
    <row r="30" spans="1:5" ht="15" customHeight="1" x14ac:dyDescent="0.25">
      <c r="A30" s="170" t="s">
        <v>156</v>
      </c>
      <c r="B30" s="168">
        <v>5</v>
      </c>
      <c r="D30" s="170" t="s">
        <v>156</v>
      </c>
      <c r="E30" s="168">
        <v>5</v>
      </c>
    </row>
    <row r="31" spans="1:5" ht="15" customHeight="1" x14ac:dyDescent="0.25">
      <c r="A31" s="170" t="s">
        <v>155</v>
      </c>
      <c r="B31" s="168">
        <v>6</v>
      </c>
      <c r="D31" s="170" t="s">
        <v>155</v>
      </c>
      <c r="E31" s="168">
        <v>6</v>
      </c>
    </row>
    <row r="33" spans="1:5" ht="15.75" customHeight="1" x14ac:dyDescent="0.25">
      <c r="A33" s="178" t="s">
        <v>153</v>
      </c>
      <c r="B33" s="168"/>
      <c r="D33" s="178" t="s">
        <v>153</v>
      </c>
      <c r="E33" s="168"/>
    </row>
    <row r="34" spans="1:5" ht="23.25" customHeight="1" x14ac:dyDescent="0.25">
      <c r="A34" s="179" t="s">
        <v>184</v>
      </c>
      <c r="B34" s="168">
        <v>1</v>
      </c>
      <c r="D34" s="179" t="s">
        <v>184</v>
      </c>
      <c r="E34" s="168">
        <v>1</v>
      </c>
    </row>
    <row r="35" spans="1:5" ht="23.25" customHeight="1" x14ac:dyDescent="0.25">
      <c r="A35" s="179" t="s">
        <v>163</v>
      </c>
      <c r="B35" s="168">
        <v>2</v>
      </c>
      <c r="D35" s="179" t="s">
        <v>163</v>
      </c>
      <c r="E35" s="168">
        <v>2</v>
      </c>
    </row>
    <row r="36" spans="1:5" ht="23.25" customHeight="1" x14ac:dyDescent="0.25">
      <c r="A36" s="179" t="s">
        <v>162</v>
      </c>
      <c r="B36" s="168">
        <v>3</v>
      </c>
      <c r="D36" s="179" t="s">
        <v>162</v>
      </c>
      <c r="E36" s="168">
        <v>3</v>
      </c>
    </row>
    <row r="37" spans="1:5" ht="23.25" customHeight="1" x14ac:dyDescent="0.25">
      <c r="A37" s="179" t="s">
        <v>161</v>
      </c>
      <c r="B37" s="168">
        <v>4</v>
      </c>
      <c r="D37" s="179" t="s">
        <v>161</v>
      </c>
      <c r="E37" s="168">
        <v>4</v>
      </c>
    </row>
    <row r="38" spans="1:5" ht="23.25" customHeight="1" x14ac:dyDescent="0.25">
      <c r="A38" s="179" t="s">
        <v>164</v>
      </c>
      <c r="B38" s="168">
        <v>5</v>
      </c>
      <c r="D38" s="179" t="s">
        <v>164</v>
      </c>
      <c r="E38" s="168">
        <v>5</v>
      </c>
    </row>
    <row r="39" spans="1:5" ht="23.25" customHeight="1" x14ac:dyDescent="0.25">
      <c r="A39" s="179" t="s">
        <v>158</v>
      </c>
      <c r="B39" s="168">
        <v>6</v>
      </c>
      <c r="D39" s="179" t="s">
        <v>158</v>
      </c>
      <c r="E39" s="168">
        <v>6</v>
      </c>
    </row>
    <row r="40" spans="1:5" ht="15" customHeight="1" x14ac:dyDescent="0.25">
      <c r="B40" s="177"/>
      <c r="E40" s="177"/>
    </row>
    <row r="41" spans="1:5" x14ac:dyDescent="0.25">
      <c r="A41" s="178" t="s">
        <v>152</v>
      </c>
      <c r="B41" s="168"/>
      <c r="D41" s="178" t="s">
        <v>152</v>
      </c>
      <c r="E41" s="168"/>
    </row>
    <row r="42" spans="1:5" ht="15" customHeight="1" x14ac:dyDescent="0.25">
      <c r="A42" s="171" t="s">
        <v>159</v>
      </c>
      <c r="B42" s="168">
        <v>1</v>
      </c>
      <c r="D42" s="171" t="s">
        <v>159</v>
      </c>
      <c r="E42" s="168">
        <v>1</v>
      </c>
    </row>
    <row r="43" spans="1:5" ht="15" customHeight="1" x14ac:dyDescent="0.25">
      <c r="A43" s="170" t="s">
        <v>165</v>
      </c>
      <c r="B43" s="168">
        <v>2</v>
      </c>
      <c r="D43" s="170" t="s">
        <v>165</v>
      </c>
      <c r="E43" s="168">
        <v>2</v>
      </c>
    </row>
    <row r="44" spans="1:5" ht="15" customHeight="1" x14ac:dyDescent="0.25">
      <c r="A44" s="170" t="s">
        <v>157</v>
      </c>
      <c r="B44" s="168">
        <v>3</v>
      </c>
      <c r="D44" s="170" t="s">
        <v>157</v>
      </c>
      <c r="E44" s="168">
        <v>3</v>
      </c>
    </row>
    <row r="45" spans="1:5" ht="15" customHeight="1" x14ac:dyDescent="0.25">
      <c r="A45" s="169" t="s">
        <v>154</v>
      </c>
      <c r="B45" s="168">
        <v>4</v>
      </c>
      <c r="D45" s="169" t="s">
        <v>154</v>
      </c>
      <c r="E45" s="168">
        <v>4</v>
      </c>
    </row>
    <row r="46" spans="1:5" ht="15" customHeight="1" x14ac:dyDescent="0.25">
      <c r="A46" s="170" t="s">
        <v>156</v>
      </c>
      <c r="B46" s="168">
        <v>5</v>
      </c>
      <c r="D46" s="170" t="s">
        <v>156</v>
      </c>
      <c r="E46" s="168">
        <v>5</v>
      </c>
    </row>
    <row r="47" spans="1:5" ht="15" customHeight="1" x14ac:dyDescent="0.25">
      <c r="A47" s="170" t="s">
        <v>155</v>
      </c>
      <c r="B47" s="168">
        <v>6</v>
      </c>
      <c r="D47" s="170" t="s">
        <v>155</v>
      </c>
      <c r="E47" s="168">
        <v>6</v>
      </c>
    </row>
  </sheetData>
  <autoFilter ref="A9:B9">
    <sortState ref="A11:B16">
      <sortCondition ref="B10"/>
    </sortState>
  </autoFilter>
  <pageMargins left="0.19685039370078741" right="0.19685039370078741" top="0.19685039370078741" bottom="0.19685039370078741" header="0.51181102362204722" footer="0.74803149606299213"/>
  <pageSetup paperSize="9" scale="98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84"/>
  <sheetViews>
    <sheetView topLeftCell="A55" zoomScale="80" zoomScaleNormal="80" workbookViewId="0">
      <selection activeCell="H57" sqref="H57:L57"/>
    </sheetView>
  </sheetViews>
  <sheetFormatPr defaultRowHeight="15" x14ac:dyDescent="0.25"/>
  <cols>
    <col min="1" max="1" width="10.28515625" customWidth="1"/>
    <col min="2" max="2" width="26" customWidth="1"/>
    <col min="6" max="7" width="7.28515625" customWidth="1"/>
    <col min="8" max="8" width="10.28515625" customWidth="1"/>
    <col min="9" max="9" width="26" customWidth="1"/>
  </cols>
  <sheetData>
    <row r="1" spans="1:12" ht="18.75" x14ac:dyDescent="0.25">
      <c r="A1" s="237" t="s">
        <v>96</v>
      </c>
      <c r="B1" s="237"/>
      <c r="C1" s="237"/>
      <c r="D1" s="237"/>
      <c r="E1" s="237"/>
      <c r="F1" s="137"/>
      <c r="H1" s="237" t="s">
        <v>96</v>
      </c>
      <c r="I1" s="237"/>
      <c r="J1" s="237"/>
      <c r="K1" s="237"/>
      <c r="L1" s="237"/>
    </row>
    <row r="2" spans="1:12" x14ac:dyDescent="0.25">
      <c r="E2" s="136" t="s">
        <v>95</v>
      </c>
      <c r="F2" s="138"/>
      <c r="L2" s="136" t="s">
        <v>94</v>
      </c>
    </row>
    <row r="3" spans="1:12" ht="17.100000000000001" customHeight="1" x14ac:dyDescent="0.25">
      <c r="A3" s="41" t="s">
        <v>92</v>
      </c>
      <c r="B3" s="95" t="str">
        <f>'команда город'!D211</f>
        <v>МАКУШИНО</v>
      </c>
      <c r="C3" s="41"/>
      <c r="D3" s="41"/>
      <c r="F3" s="139"/>
      <c r="H3" s="41" t="s">
        <v>92</v>
      </c>
      <c r="I3" s="95" t="str">
        <f>B3</f>
        <v>МАКУШИНО</v>
      </c>
      <c r="J3" s="41"/>
      <c r="K3" s="41"/>
    </row>
    <row r="4" spans="1:12" ht="7.5" customHeight="1" x14ac:dyDescent="0.25">
      <c r="A4" s="41"/>
      <c r="B4" s="41"/>
      <c r="C4" s="41"/>
      <c r="D4" s="41"/>
      <c r="F4" s="139"/>
      <c r="H4" s="41"/>
      <c r="I4" s="41"/>
      <c r="J4" s="41"/>
      <c r="K4" s="41"/>
    </row>
    <row r="5" spans="1:12" ht="23.25" customHeight="1" x14ac:dyDescent="0.25">
      <c r="A5" s="238" t="s">
        <v>93</v>
      </c>
      <c r="B5" s="240" t="s">
        <v>87</v>
      </c>
      <c r="C5" s="243" t="s">
        <v>81</v>
      </c>
      <c r="D5" s="244"/>
      <c r="E5" s="245"/>
      <c r="F5" s="140"/>
      <c r="H5" s="238" t="s">
        <v>93</v>
      </c>
      <c r="I5" s="240" t="s">
        <v>87</v>
      </c>
      <c r="J5" s="243" t="s">
        <v>81</v>
      </c>
      <c r="K5" s="244"/>
      <c r="L5" s="245"/>
    </row>
    <row r="6" spans="1:12" x14ac:dyDescent="0.25">
      <c r="A6" s="239"/>
      <c r="B6" s="241"/>
      <c r="C6" s="191">
        <v>1</v>
      </c>
      <c r="D6" s="191">
        <v>2</v>
      </c>
      <c r="E6" s="191">
        <v>3</v>
      </c>
      <c r="F6" s="140"/>
      <c r="H6" s="239"/>
      <c r="I6" s="241"/>
      <c r="J6" s="191">
        <v>1</v>
      </c>
      <c r="K6" s="191">
        <v>2</v>
      </c>
      <c r="L6" s="191">
        <v>3</v>
      </c>
    </row>
    <row r="7" spans="1:12" ht="24.95" customHeight="1" x14ac:dyDescent="0.25">
      <c r="A7" s="151">
        <f>'команда город'!E224</f>
        <v>0</v>
      </c>
      <c r="B7" s="131" t="str">
        <f>'команда город'!B224</f>
        <v>Горюнова Кристина</v>
      </c>
      <c r="C7" s="135"/>
      <c r="D7" s="135"/>
      <c r="E7" s="135"/>
      <c r="F7" s="140"/>
      <c r="H7" s="129">
        <f>'команда город'!E211</f>
        <v>0</v>
      </c>
      <c r="I7" s="131" t="str">
        <f>'команда город'!B211</f>
        <v>Астраханцев Егор</v>
      </c>
      <c r="J7" s="135"/>
      <c r="K7" s="135"/>
      <c r="L7" s="135"/>
    </row>
    <row r="8" spans="1:12" ht="24.95" customHeight="1" x14ac:dyDescent="0.25">
      <c r="A8" s="151">
        <f>'команда город'!E225</f>
        <v>0</v>
      </c>
      <c r="B8" s="131" t="str">
        <f>'команда город'!B225</f>
        <v>Трубкина Мила</v>
      </c>
      <c r="C8" s="135"/>
      <c r="D8" s="135"/>
      <c r="E8" s="135"/>
      <c r="F8" s="140"/>
      <c r="H8" s="129">
        <f>'команда город'!E212</f>
        <v>0</v>
      </c>
      <c r="I8" s="131" t="str">
        <f>'команда город'!B212</f>
        <v>Середкин Александр</v>
      </c>
      <c r="J8" s="135"/>
      <c r="K8" s="135"/>
      <c r="L8" s="135"/>
    </row>
    <row r="9" spans="1:12" ht="24.95" customHeight="1" x14ac:dyDescent="0.25">
      <c r="A9" s="151">
        <f>'команда город'!E226</f>
        <v>0</v>
      </c>
      <c r="B9" s="131" t="str">
        <f>'команда город'!B226</f>
        <v>Панова Елизавета</v>
      </c>
      <c r="C9" s="135"/>
      <c r="D9" s="135"/>
      <c r="E9" s="135"/>
      <c r="F9" s="140"/>
      <c r="H9" s="129">
        <f>'команда город'!E213</f>
        <v>0</v>
      </c>
      <c r="I9" s="131" t="str">
        <f>'команда город'!B213</f>
        <v>Матвеев Егор</v>
      </c>
      <c r="J9" s="135"/>
      <c r="K9" s="135"/>
      <c r="L9" s="135"/>
    </row>
    <row r="10" spans="1:12" ht="24.95" customHeight="1" x14ac:dyDescent="0.25">
      <c r="A10" s="151">
        <f>'команда город'!E227</f>
        <v>0</v>
      </c>
      <c r="B10" s="131" t="str">
        <f>'команда город'!B227</f>
        <v>Крапивкина Алиса</v>
      </c>
      <c r="C10" s="135"/>
      <c r="D10" s="135"/>
      <c r="E10" s="135"/>
      <c r="F10" s="140"/>
      <c r="H10" s="129">
        <f>'команда город'!E214</f>
        <v>0</v>
      </c>
      <c r="I10" s="131" t="str">
        <f>'команда город'!B214</f>
        <v>Шашков Кирилл</v>
      </c>
      <c r="J10" s="135"/>
      <c r="K10" s="135"/>
      <c r="L10" s="135"/>
    </row>
    <row r="11" spans="1:12" ht="24.95" customHeight="1" x14ac:dyDescent="0.25">
      <c r="A11" s="151">
        <f>'команда город'!E228</f>
        <v>0</v>
      </c>
      <c r="B11" s="131" t="str">
        <f>'команда город'!B228</f>
        <v>Кокотчикова Дарья</v>
      </c>
      <c r="C11" s="135"/>
      <c r="D11" s="135"/>
      <c r="E11" s="135"/>
      <c r="F11" s="140"/>
      <c r="H11" s="129">
        <f>'команда город'!E215</f>
        <v>0</v>
      </c>
      <c r="I11" s="131" t="str">
        <f>'команда город'!B215</f>
        <v>Репин Алексей</v>
      </c>
      <c r="J11" s="135"/>
      <c r="K11" s="135"/>
      <c r="L11" s="135"/>
    </row>
    <row r="12" spans="1:12" ht="24.95" customHeight="1" x14ac:dyDescent="0.25">
      <c r="A12" s="151">
        <f>'команда город'!E229</f>
        <v>0</v>
      </c>
      <c r="B12" s="131" t="str">
        <f>'команда город'!B229</f>
        <v>Антоновская Варвара</v>
      </c>
      <c r="C12" s="135"/>
      <c r="D12" s="135"/>
      <c r="E12" s="135"/>
      <c r="F12" s="140"/>
      <c r="H12" s="129">
        <f>'команда город'!E216</f>
        <v>0</v>
      </c>
      <c r="I12" s="131" t="str">
        <f>'команда город'!B216</f>
        <v>Чащин Данила</v>
      </c>
      <c r="J12" s="135"/>
      <c r="K12" s="135"/>
      <c r="L12" s="135"/>
    </row>
    <row r="13" spans="1:12" ht="30.75" customHeight="1" x14ac:dyDescent="0.25">
      <c r="F13" s="139"/>
    </row>
    <row r="14" spans="1:12" ht="18" customHeight="1" x14ac:dyDescent="0.25">
      <c r="A14" s="141"/>
      <c r="B14" s="141"/>
      <c r="C14" s="141"/>
      <c r="D14" s="141"/>
      <c r="E14" s="141"/>
      <c r="F14" s="142"/>
      <c r="G14" s="141"/>
      <c r="H14" s="141"/>
      <c r="I14" s="141"/>
      <c r="J14" s="141"/>
      <c r="K14" s="141"/>
      <c r="L14" s="141"/>
    </row>
    <row r="15" spans="1:12" ht="18.75" x14ac:dyDescent="0.25">
      <c r="A15" s="237" t="s">
        <v>135</v>
      </c>
      <c r="B15" s="237"/>
      <c r="C15" s="237"/>
      <c r="D15" s="237"/>
      <c r="E15" s="237"/>
      <c r="F15" s="137"/>
      <c r="H15" s="237" t="s">
        <v>4</v>
      </c>
      <c r="I15" s="237"/>
      <c r="J15" s="237"/>
      <c r="K15" s="237"/>
      <c r="L15" s="237"/>
    </row>
    <row r="16" spans="1:12" x14ac:dyDescent="0.25">
      <c r="E16" s="136" t="s">
        <v>95</v>
      </c>
      <c r="F16" s="138"/>
      <c r="L16" s="136" t="s">
        <v>94</v>
      </c>
    </row>
    <row r="17" spans="1:12" ht="17.100000000000001" customHeight="1" x14ac:dyDescent="0.25">
      <c r="A17" s="41" t="s">
        <v>92</v>
      </c>
      <c r="B17" s="95" t="str">
        <f>B3</f>
        <v>МАКУШИНО</v>
      </c>
      <c r="C17" s="41"/>
      <c r="D17" s="41"/>
      <c r="F17" s="139"/>
      <c r="H17" s="41" t="s">
        <v>92</v>
      </c>
      <c r="I17" s="95" t="str">
        <f>B3</f>
        <v>МАКУШИНО</v>
      </c>
      <c r="J17" s="41"/>
      <c r="K17" s="41"/>
    </row>
    <row r="18" spans="1:12" ht="7.5" customHeight="1" x14ac:dyDescent="0.25">
      <c r="A18" s="41"/>
      <c r="B18" s="41"/>
      <c r="C18" s="41"/>
      <c r="D18" s="41"/>
      <c r="F18" s="139"/>
      <c r="H18" s="41"/>
      <c r="I18" s="41"/>
      <c r="J18" s="41"/>
      <c r="K18" s="41"/>
    </row>
    <row r="19" spans="1:12" ht="23.25" customHeight="1" x14ac:dyDescent="0.25">
      <c r="A19" s="238" t="s">
        <v>93</v>
      </c>
      <c r="B19" s="240" t="s">
        <v>87</v>
      </c>
      <c r="C19" s="242" t="s">
        <v>81</v>
      </c>
      <c r="D19" s="242"/>
      <c r="E19" s="242"/>
      <c r="F19" s="140"/>
      <c r="H19" s="238" t="s">
        <v>93</v>
      </c>
      <c r="I19" s="240" t="s">
        <v>87</v>
      </c>
      <c r="J19" s="242" t="s">
        <v>81</v>
      </c>
      <c r="K19" s="242"/>
      <c r="L19" s="242"/>
    </row>
    <row r="20" spans="1:12" x14ac:dyDescent="0.25">
      <c r="A20" s="239"/>
      <c r="B20" s="241"/>
      <c r="C20" s="242"/>
      <c r="D20" s="242"/>
      <c r="E20" s="242"/>
      <c r="F20" s="140"/>
      <c r="H20" s="239"/>
      <c r="I20" s="241"/>
      <c r="J20" s="242"/>
      <c r="K20" s="242"/>
      <c r="L20" s="242"/>
    </row>
    <row r="21" spans="1:12" ht="24.95" customHeight="1" x14ac:dyDescent="0.25">
      <c r="A21" s="153">
        <f>A7</f>
        <v>0</v>
      </c>
      <c r="B21" s="153" t="str">
        <f>B7</f>
        <v>Горюнова Кристина</v>
      </c>
      <c r="C21" s="246"/>
      <c r="D21" s="247"/>
      <c r="E21" s="248"/>
      <c r="F21" s="154"/>
      <c r="G21" s="115"/>
      <c r="H21" s="103">
        <f>H7</f>
        <v>0</v>
      </c>
      <c r="I21" s="153" t="str">
        <f>I7</f>
        <v>Астраханцев Егор</v>
      </c>
      <c r="J21" s="246"/>
      <c r="K21" s="247"/>
      <c r="L21" s="248"/>
    </row>
    <row r="22" spans="1:12" ht="24.95" customHeight="1" x14ac:dyDescent="0.25">
      <c r="A22" s="153">
        <f t="shared" ref="A22:B26" si="0">A8</f>
        <v>0</v>
      </c>
      <c r="B22" s="153" t="str">
        <f t="shared" si="0"/>
        <v>Трубкина Мила</v>
      </c>
      <c r="C22" s="246"/>
      <c r="D22" s="247"/>
      <c r="E22" s="248"/>
      <c r="F22" s="154"/>
      <c r="G22" s="115"/>
      <c r="H22" s="103">
        <f t="shared" ref="H22:I26" si="1">H8</f>
        <v>0</v>
      </c>
      <c r="I22" s="153" t="str">
        <f t="shared" si="1"/>
        <v>Середкин Александр</v>
      </c>
      <c r="J22" s="246"/>
      <c r="K22" s="247"/>
      <c r="L22" s="248"/>
    </row>
    <row r="23" spans="1:12" ht="24.95" customHeight="1" x14ac:dyDescent="0.25">
      <c r="A23" s="153">
        <f t="shared" si="0"/>
        <v>0</v>
      </c>
      <c r="B23" s="153" t="str">
        <f t="shared" si="0"/>
        <v>Панова Елизавета</v>
      </c>
      <c r="C23" s="246"/>
      <c r="D23" s="247"/>
      <c r="E23" s="248"/>
      <c r="F23" s="154"/>
      <c r="G23" s="115"/>
      <c r="H23" s="103">
        <f t="shared" si="1"/>
        <v>0</v>
      </c>
      <c r="I23" s="153" t="str">
        <f t="shared" si="1"/>
        <v>Матвеев Егор</v>
      </c>
      <c r="J23" s="246"/>
      <c r="K23" s="247"/>
      <c r="L23" s="248"/>
    </row>
    <row r="24" spans="1:12" ht="24.95" customHeight="1" x14ac:dyDescent="0.25">
      <c r="A24" s="153">
        <f t="shared" si="0"/>
        <v>0</v>
      </c>
      <c r="B24" s="153" t="str">
        <f t="shared" si="0"/>
        <v>Крапивкина Алиса</v>
      </c>
      <c r="C24" s="246"/>
      <c r="D24" s="247"/>
      <c r="E24" s="248"/>
      <c r="F24" s="154"/>
      <c r="G24" s="115"/>
      <c r="H24" s="103">
        <f t="shared" si="1"/>
        <v>0</v>
      </c>
      <c r="I24" s="153" t="str">
        <f t="shared" si="1"/>
        <v>Шашков Кирилл</v>
      </c>
      <c r="J24" s="246"/>
      <c r="K24" s="247"/>
      <c r="L24" s="248"/>
    </row>
    <row r="25" spans="1:12" ht="24.95" customHeight="1" x14ac:dyDescent="0.25">
      <c r="A25" s="153">
        <f t="shared" si="0"/>
        <v>0</v>
      </c>
      <c r="B25" s="153" t="str">
        <f t="shared" si="0"/>
        <v>Кокотчикова Дарья</v>
      </c>
      <c r="C25" s="246"/>
      <c r="D25" s="247"/>
      <c r="E25" s="248"/>
      <c r="F25" s="154"/>
      <c r="G25" s="115"/>
      <c r="H25" s="103">
        <f t="shared" si="1"/>
        <v>0</v>
      </c>
      <c r="I25" s="153" t="str">
        <f t="shared" si="1"/>
        <v>Репин Алексей</v>
      </c>
      <c r="J25" s="246"/>
      <c r="K25" s="247"/>
      <c r="L25" s="248"/>
    </row>
    <row r="26" spans="1:12" ht="24.95" customHeight="1" x14ac:dyDescent="0.25">
      <c r="A26" s="153">
        <f t="shared" si="0"/>
        <v>0</v>
      </c>
      <c r="B26" s="153" t="str">
        <f t="shared" si="0"/>
        <v>Антоновская Варвара</v>
      </c>
      <c r="C26" s="246"/>
      <c r="D26" s="247"/>
      <c r="E26" s="248"/>
      <c r="F26" s="154"/>
      <c r="G26" s="115"/>
      <c r="H26" s="103">
        <f t="shared" si="1"/>
        <v>0</v>
      </c>
      <c r="I26" s="153" t="str">
        <f t="shared" si="1"/>
        <v>Чащин Данила</v>
      </c>
      <c r="J26" s="246"/>
      <c r="K26" s="247"/>
      <c r="L26" s="248"/>
    </row>
    <row r="27" spans="1:12" x14ac:dyDescent="0.25">
      <c r="F27" s="139"/>
    </row>
    <row r="28" spans="1:12" x14ac:dyDescent="0.25">
      <c r="F28" s="139"/>
    </row>
    <row r="29" spans="1:12" ht="18.75" x14ac:dyDescent="0.25">
      <c r="A29" s="237" t="s">
        <v>136</v>
      </c>
      <c r="B29" s="237"/>
      <c r="C29" s="237"/>
      <c r="D29" s="237"/>
      <c r="E29" s="237"/>
      <c r="F29" s="137"/>
      <c r="H29" s="237" t="s">
        <v>136</v>
      </c>
      <c r="I29" s="237"/>
      <c r="J29" s="237"/>
      <c r="K29" s="237"/>
      <c r="L29" s="237"/>
    </row>
    <row r="30" spans="1:12" x14ac:dyDescent="0.25">
      <c r="E30" s="136" t="s">
        <v>95</v>
      </c>
      <c r="F30" s="138"/>
      <c r="L30" s="136" t="s">
        <v>94</v>
      </c>
    </row>
    <row r="31" spans="1:12" ht="17.100000000000001" customHeight="1" x14ac:dyDescent="0.25">
      <c r="A31" s="41" t="s">
        <v>92</v>
      </c>
      <c r="B31" s="95" t="str">
        <f>B3</f>
        <v>МАКУШИНО</v>
      </c>
      <c r="C31" s="41"/>
      <c r="D31" s="41"/>
      <c r="F31" s="139"/>
      <c r="H31" s="41" t="s">
        <v>92</v>
      </c>
      <c r="I31" s="95" t="str">
        <f>B3</f>
        <v>МАКУШИНО</v>
      </c>
      <c r="J31" s="41"/>
      <c r="K31" s="41"/>
    </row>
    <row r="32" spans="1:12" ht="7.5" customHeight="1" x14ac:dyDescent="0.25">
      <c r="A32" s="41"/>
      <c r="B32" s="41"/>
      <c r="C32" s="41"/>
      <c r="D32" s="41"/>
      <c r="F32" s="139"/>
      <c r="H32" s="41"/>
      <c r="I32" s="41"/>
      <c r="J32" s="41"/>
      <c r="K32" s="41"/>
    </row>
    <row r="33" spans="1:12" ht="23.25" customHeight="1" x14ac:dyDescent="0.25">
      <c r="A33" s="238" t="s">
        <v>93</v>
      </c>
      <c r="B33" s="240" t="s">
        <v>87</v>
      </c>
      <c r="C33" s="242" t="s">
        <v>81</v>
      </c>
      <c r="D33" s="242"/>
      <c r="E33" s="242"/>
      <c r="F33" s="140"/>
      <c r="H33" s="238" t="s">
        <v>93</v>
      </c>
      <c r="I33" s="240" t="s">
        <v>87</v>
      </c>
      <c r="J33" s="242" t="s">
        <v>81</v>
      </c>
      <c r="K33" s="242"/>
      <c r="L33" s="242"/>
    </row>
    <row r="34" spans="1:12" x14ac:dyDescent="0.25">
      <c r="A34" s="239"/>
      <c r="B34" s="241"/>
      <c r="C34" s="242"/>
      <c r="D34" s="242"/>
      <c r="E34" s="242"/>
      <c r="F34" s="140"/>
      <c r="H34" s="239"/>
      <c r="I34" s="241"/>
      <c r="J34" s="242"/>
      <c r="K34" s="242"/>
      <c r="L34" s="242"/>
    </row>
    <row r="35" spans="1:12" ht="24.95" customHeight="1" x14ac:dyDescent="0.25">
      <c r="A35" s="153">
        <f>A21</f>
        <v>0</v>
      </c>
      <c r="B35" s="153" t="str">
        <f>B21</f>
        <v>Горюнова Кристина</v>
      </c>
      <c r="C35" s="246"/>
      <c r="D35" s="247"/>
      <c r="E35" s="248"/>
      <c r="F35" s="154"/>
      <c r="G35" s="115"/>
      <c r="H35" s="103">
        <f>H21</f>
        <v>0</v>
      </c>
      <c r="I35" s="153" t="str">
        <f>I21</f>
        <v>Астраханцев Егор</v>
      </c>
      <c r="J35" s="246"/>
      <c r="K35" s="247"/>
      <c r="L35" s="248"/>
    </row>
    <row r="36" spans="1:12" ht="24.95" customHeight="1" x14ac:dyDescent="0.25">
      <c r="A36" s="153">
        <f t="shared" ref="A36:B40" si="2">A22</f>
        <v>0</v>
      </c>
      <c r="B36" s="153" t="str">
        <f t="shared" si="2"/>
        <v>Трубкина Мила</v>
      </c>
      <c r="C36" s="246"/>
      <c r="D36" s="247"/>
      <c r="E36" s="248"/>
      <c r="F36" s="154"/>
      <c r="G36" s="115"/>
      <c r="H36" s="103">
        <f t="shared" ref="H36:I40" si="3">H22</f>
        <v>0</v>
      </c>
      <c r="I36" s="153" t="str">
        <f t="shared" si="3"/>
        <v>Середкин Александр</v>
      </c>
      <c r="J36" s="246"/>
      <c r="K36" s="247"/>
      <c r="L36" s="248"/>
    </row>
    <row r="37" spans="1:12" ht="24.95" customHeight="1" x14ac:dyDescent="0.25">
      <c r="A37" s="153">
        <f t="shared" si="2"/>
        <v>0</v>
      </c>
      <c r="B37" s="153" t="str">
        <f t="shared" si="2"/>
        <v>Панова Елизавета</v>
      </c>
      <c r="C37" s="246"/>
      <c r="D37" s="247"/>
      <c r="E37" s="248"/>
      <c r="F37" s="154"/>
      <c r="G37" s="115"/>
      <c r="H37" s="103">
        <f t="shared" si="3"/>
        <v>0</v>
      </c>
      <c r="I37" s="153" t="str">
        <f t="shared" si="3"/>
        <v>Матвеев Егор</v>
      </c>
      <c r="J37" s="246"/>
      <c r="K37" s="247"/>
      <c r="L37" s="248"/>
    </row>
    <row r="38" spans="1:12" ht="24.95" customHeight="1" x14ac:dyDescent="0.25">
      <c r="A38" s="153">
        <f t="shared" si="2"/>
        <v>0</v>
      </c>
      <c r="B38" s="153" t="str">
        <f t="shared" si="2"/>
        <v>Крапивкина Алиса</v>
      </c>
      <c r="C38" s="246"/>
      <c r="D38" s="247"/>
      <c r="E38" s="248"/>
      <c r="F38" s="154"/>
      <c r="G38" s="115"/>
      <c r="H38" s="103">
        <f t="shared" si="3"/>
        <v>0</v>
      </c>
      <c r="I38" s="153" t="str">
        <f t="shared" si="3"/>
        <v>Шашков Кирилл</v>
      </c>
      <c r="J38" s="246"/>
      <c r="K38" s="247"/>
      <c r="L38" s="248"/>
    </row>
    <row r="39" spans="1:12" ht="24.95" customHeight="1" x14ac:dyDescent="0.25">
      <c r="A39" s="153">
        <f t="shared" si="2"/>
        <v>0</v>
      </c>
      <c r="B39" s="153" t="str">
        <f t="shared" si="2"/>
        <v>Кокотчикова Дарья</v>
      </c>
      <c r="C39" s="246"/>
      <c r="D39" s="247"/>
      <c r="E39" s="248"/>
      <c r="F39" s="154"/>
      <c r="G39" s="115"/>
      <c r="H39" s="103">
        <f t="shared" si="3"/>
        <v>0</v>
      </c>
      <c r="I39" s="153" t="str">
        <f t="shared" si="3"/>
        <v>Репин Алексей</v>
      </c>
      <c r="J39" s="246"/>
      <c r="K39" s="247"/>
      <c r="L39" s="248"/>
    </row>
    <row r="40" spans="1:12" ht="24.95" customHeight="1" x14ac:dyDescent="0.25">
      <c r="A40" s="153">
        <f t="shared" si="2"/>
        <v>0</v>
      </c>
      <c r="B40" s="153" t="str">
        <f t="shared" si="2"/>
        <v>Антоновская Варвара</v>
      </c>
      <c r="C40" s="246"/>
      <c r="D40" s="247"/>
      <c r="E40" s="248"/>
      <c r="F40" s="154"/>
      <c r="G40" s="115"/>
      <c r="H40" s="103">
        <f t="shared" si="3"/>
        <v>0</v>
      </c>
      <c r="I40" s="153" t="str">
        <f t="shared" si="3"/>
        <v>Чащин Данила</v>
      </c>
      <c r="J40" s="246"/>
      <c r="K40" s="247"/>
      <c r="L40" s="248"/>
    </row>
    <row r="41" spans="1:12" ht="30.75" customHeight="1" x14ac:dyDescent="0.25">
      <c r="A41" s="115"/>
      <c r="B41" s="115"/>
      <c r="C41" s="115"/>
      <c r="D41" s="115"/>
      <c r="E41" s="115"/>
      <c r="F41" s="155"/>
      <c r="G41" s="115"/>
      <c r="H41" s="115"/>
      <c r="I41" s="115"/>
      <c r="J41" s="115"/>
      <c r="K41" s="115"/>
      <c r="L41" s="115"/>
    </row>
    <row r="42" spans="1:12" ht="18" customHeight="1" x14ac:dyDescent="0.25">
      <c r="A42" s="141"/>
      <c r="B42" s="141"/>
      <c r="C42" s="141"/>
      <c r="D42" s="141"/>
      <c r="E42" s="141"/>
      <c r="F42" s="142"/>
      <c r="G42" s="141"/>
      <c r="H42" s="141"/>
      <c r="I42" s="141"/>
      <c r="J42" s="141"/>
      <c r="K42" s="141"/>
      <c r="L42" s="141"/>
    </row>
    <row r="43" spans="1:12" ht="18.75" x14ac:dyDescent="0.25">
      <c r="A43" s="237" t="s">
        <v>137</v>
      </c>
      <c r="B43" s="237"/>
      <c r="C43" s="237"/>
      <c r="D43" s="237"/>
      <c r="E43" s="237"/>
      <c r="F43" s="137"/>
      <c r="H43" s="237" t="s">
        <v>137</v>
      </c>
      <c r="I43" s="237"/>
      <c r="J43" s="237"/>
      <c r="K43" s="237"/>
      <c r="L43" s="237"/>
    </row>
    <row r="44" spans="1:12" x14ac:dyDescent="0.25">
      <c r="E44" s="136" t="s">
        <v>95</v>
      </c>
      <c r="F44" s="138"/>
      <c r="L44" s="136" t="s">
        <v>94</v>
      </c>
    </row>
    <row r="45" spans="1:12" ht="17.100000000000001" customHeight="1" x14ac:dyDescent="0.25">
      <c r="A45" s="41" t="s">
        <v>92</v>
      </c>
      <c r="B45" s="95" t="str">
        <f>B3</f>
        <v>МАКУШИНО</v>
      </c>
      <c r="C45" s="41"/>
      <c r="D45" s="41"/>
      <c r="F45" s="139"/>
      <c r="H45" s="41" t="s">
        <v>92</v>
      </c>
      <c r="I45" s="95" t="str">
        <f>B3</f>
        <v>МАКУШИНО</v>
      </c>
      <c r="J45" s="41"/>
      <c r="K45" s="41"/>
    </row>
    <row r="46" spans="1:12" ht="7.5" customHeight="1" x14ac:dyDescent="0.25">
      <c r="A46" s="41"/>
      <c r="B46" s="41"/>
      <c r="C46" s="41"/>
      <c r="D46" s="41"/>
      <c r="F46" s="139"/>
      <c r="H46" s="41"/>
      <c r="I46" s="41"/>
      <c r="J46" s="41"/>
      <c r="K46" s="41"/>
    </row>
    <row r="47" spans="1:12" ht="23.25" customHeight="1" x14ac:dyDescent="0.25">
      <c r="A47" s="238" t="s">
        <v>93</v>
      </c>
      <c r="B47" s="240" t="s">
        <v>87</v>
      </c>
      <c r="C47" s="242" t="s">
        <v>81</v>
      </c>
      <c r="D47" s="242"/>
      <c r="E47" s="242"/>
      <c r="F47" s="140"/>
      <c r="H47" s="238" t="s">
        <v>93</v>
      </c>
      <c r="I47" s="240" t="s">
        <v>87</v>
      </c>
      <c r="J47" s="242" t="s">
        <v>81</v>
      </c>
      <c r="K47" s="242"/>
      <c r="L47" s="242"/>
    </row>
    <row r="48" spans="1:12" x14ac:dyDescent="0.25">
      <c r="A48" s="239"/>
      <c r="B48" s="241"/>
      <c r="C48" s="242"/>
      <c r="D48" s="242"/>
      <c r="E48" s="242"/>
      <c r="F48" s="140"/>
      <c r="H48" s="239"/>
      <c r="I48" s="241"/>
      <c r="J48" s="242"/>
      <c r="K48" s="242"/>
      <c r="L48" s="242"/>
    </row>
    <row r="49" spans="1:12" ht="24.95" customHeight="1" x14ac:dyDescent="0.25">
      <c r="A49" s="153">
        <f>A35</f>
        <v>0</v>
      </c>
      <c r="B49" s="153" t="str">
        <f>B35</f>
        <v>Горюнова Кристина</v>
      </c>
      <c r="C49" s="246"/>
      <c r="D49" s="247"/>
      <c r="E49" s="248"/>
      <c r="F49" s="154"/>
      <c r="G49" s="115"/>
      <c r="H49" s="103">
        <f>H35</f>
        <v>0</v>
      </c>
      <c r="I49" s="153" t="str">
        <f>I35</f>
        <v>Астраханцев Егор</v>
      </c>
      <c r="J49" s="246"/>
      <c r="K49" s="247"/>
      <c r="L49" s="248"/>
    </row>
    <row r="50" spans="1:12" ht="24.95" customHeight="1" x14ac:dyDescent="0.25">
      <c r="A50" s="153">
        <f t="shared" ref="A50:B54" si="4">A36</f>
        <v>0</v>
      </c>
      <c r="B50" s="153" t="str">
        <f t="shared" si="4"/>
        <v>Трубкина Мила</v>
      </c>
      <c r="C50" s="246"/>
      <c r="D50" s="247"/>
      <c r="E50" s="248"/>
      <c r="F50" s="154"/>
      <c r="G50" s="115"/>
      <c r="H50" s="103">
        <f t="shared" ref="H50:I54" si="5">H36</f>
        <v>0</v>
      </c>
      <c r="I50" s="153" t="str">
        <f t="shared" si="5"/>
        <v>Середкин Александр</v>
      </c>
      <c r="J50" s="246"/>
      <c r="K50" s="247"/>
      <c r="L50" s="248"/>
    </row>
    <row r="51" spans="1:12" ht="24.95" customHeight="1" x14ac:dyDescent="0.25">
      <c r="A51" s="153">
        <f t="shared" si="4"/>
        <v>0</v>
      </c>
      <c r="B51" s="153" t="str">
        <f t="shared" si="4"/>
        <v>Панова Елизавета</v>
      </c>
      <c r="C51" s="246"/>
      <c r="D51" s="247"/>
      <c r="E51" s="248"/>
      <c r="F51" s="154"/>
      <c r="G51" s="115"/>
      <c r="H51" s="103">
        <f t="shared" si="5"/>
        <v>0</v>
      </c>
      <c r="I51" s="153" t="str">
        <f t="shared" si="5"/>
        <v>Матвеев Егор</v>
      </c>
      <c r="J51" s="246"/>
      <c r="K51" s="247"/>
      <c r="L51" s="248"/>
    </row>
    <row r="52" spans="1:12" ht="24.95" customHeight="1" x14ac:dyDescent="0.25">
      <c r="A52" s="153">
        <f t="shared" si="4"/>
        <v>0</v>
      </c>
      <c r="B52" s="153" t="str">
        <f t="shared" si="4"/>
        <v>Крапивкина Алиса</v>
      </c>
      <c r="C52" s="246"/>
      <c r="D52" s="247"/>
      <c r="E52" s="248"/>
      <c r="F52" s="154"/>
      <c r="G52" s="115"/>
      <c r="H52" s="103">
        <f t="shared" si="5"/>
        <v>0</v>
      </c>
      <c r="I52" s="153" t="str">
        <f t="shared" si="5"/>
        <v>Шашков Кирилл</v>
      </c>
      <c r="J52" s="246"/>
      <c r="K52" s="247"/>
      <c r="L52" s="248"/>
    </row>
    <row r="53" spans="1:12" ht="24.95" customHeight="1" x14ac:dyDescent="0.25">
      <c r="A53" s="153">
        <f t="shared" si="4"/>
        <v>0</v>
      </c>
      <c r="B53" s="153" t="str">
        <f t="shared" si="4"/>
        <v>Кокотчикова Дарья</v>
      </c>
      <c r="C53" s="246"/>
      <c r="D53" s="247"/>
      <c r="E53" s="248"/>
      <c r="F53" s="154"/>
      <c r="G53" s="115"/>
      <c r="H53" s="103">
        <f t="shared" si="5"/>
        <v>0</v>
      </c>
      <c r="I53" s="153" t="str">
        <f t="shared" si="5"/>
        <v>Репин Алексей</v>
      </c>
      <c r="J53" s="246"/>
      <c r="K53" s="247"/>
      <c r="L53" s="248"/>
    </row>
    <row r="54" spans="1:12" ht="24.95" customHeight="1" x14ac:dyDescent="0.25">
      <c r="A54" s="153">
        <f t="shared" si="4"/>
        <v>0</v>
      </c>
      <c r="B54" s="153" t="str">
        <f t="shared" si="4"/>
        <v>Антоновская Варвара</v>
      </c>
      <c r="C54" s="246"/>
      <c r="D54" s="247"/>
      <c r="E54" s="248"/>
      <c r="F54" s="154"/>
      <c r="G54" s="115"/>
      <c r="H54" s="103">
        <f t="shared" si="5"/>
        <v>0</v>
      </c>
      <c r="I54" s="153" t="str">
        <f t="shared" si="5"/>
        <v>Чащин Данила</v>
      </c>
      <c r="J54" s="246"/>
      <c r="K54" s="247"/>
      <c r="L54" s="248"/>
    </row>
    <row r="55" spans="1:12" x14ac:dyDescent="0.25">
      <c r="F55" s="139"/>
    </row>
    <row r="56" spans="1:12" x14ac:dyDescent="0.25">
      <c r="F56" s="139"/>
    </row>
    <row r="57" spans="1:12" ht="18.75" x14ac:dyDescent="0.25">
      <c r="A57" s="237" t="s">
        <v>194</v>
      </c>
      <c r="B57" s="237"/>
      <c r="C57" s="237"/>
      <c r="D57" s="237"/>
      <c r="E57" s="237"/>
      <c r="F57" s="137"/>
      <c r="H57" s="237" t="s">
        <v>194</v>
      </c>
      <c r="I57" s="237"/>
      <c r="J57" s="237"/>
      <c r="K57" s="237"/>
      <c r="L57" s="237"/>
    </row>
    <row r="58" spans="1:12" x14ac:dyDescent="0.25">
      <c r="E58" s="136" t="s">
        <v>95</v>
      </c>
      <c r="F58" s="138"/>
      <c r="L58" s="136" t="s">
        <v>94</v>
      </c>
    </row>
    <row r="59" spans="1:12" ht="17.100000000000001" customHeight="1" x14ac:dyDescent="0.25">
      <c r="A59" s="41" t="s">
        <v>92</v>
      </c>
      <c r="B59" s="95" t="str">
        <f>B3</f>
        <v>МАКУШИНО</v>
      </c>
      <c r="C59" s="41"/>
      <c r="D59" s="41"/>
      <c r="F59" s="139"/>
      <c r="H59" s="41" t="s">
        <v>92</v>
      </c>
      <c r="I59" s="95" t="str">
        <f>B3</f>
        <v>МАКУШИНО</v>
      </c>
      <c r="J59" s="41"/>
      <c r="K59" s="41"/>
    </row>
    <row r="60" spans="1:12" ht="7.5" customHeight="1" x14ac:dyDescent="0.25">
      <c r="A60" s="41"/>
      <c r="B60" s="41"/>
      <c r="C60" s="41"/>
      <c r="D60" s="41"/>
      <c r="F60" s="139"/>
      <c r="H60" s="41"/>
      <c r="I60" s="41"/>
      <c r="J60" s="41"/>
      <c r="K60" s="41"/>
    </row>
    <row r="61" spans="1:12" ht="23.25" customHeight="1" x14ac:dyDescent="0.25">
      <c r="A61" s="238" t="s">
        <v>93</v>
      </c>
      <c r="B61" s="240" t="s">
        <v>87</v>
      </c>
      <c r="C61" s="242" t="s">
        <v>81</v>
      </c>
      <c r="D61" s="242"/>
      <c r="E61" s="242"/>
      <c r="F61" s="140"/>
      <c r="H61" s="238" t="s">
        <v>93</v>
      </c>
      <c r="I61" s="240" t="s">
        <v>87</v>
      </c>
      <c r="J61" s="242" t="s">
        <v>81</v>
      </c>
      <c r="K61" s="242"/>
      <c r="L61" s="242"/>
    </row>
    <row r="62" spans="1:12" x14ac:dyDescent="0.25">
      <c r="A62" s="239"/>
      <c r="B62" s="241"/>
      <c r="C62" s="242"/>
      <c r="D62" s="242"/>
      <c r="E62" s="242"/>
      <c r="F62" s="140"/>
      <c r="H62" s="239"/>
      <c r="I62" s="241"/>
      <c r="J62" s="242"/>
      <c r="K62" s="242"/>
      <c r="L62" s="242"/>
    </row>
    <row r="63" spans="1:12" ht="24.95" customHeight="1" x14ac:dyDescent="0.25">
      <c r="A63" s="153">
        <f>A49</f>
        <v>0</v>
      </c>
      <c r="B63" s="153" t="str">
        <f>B49</f>
        <v>Горюнова Кристина</v>
      </c>
      <c r="C63" s="246"/>
      <c r="D63" s="247"/>
      <c r="E63" s="248"/>
      <c r="F63" s="154"/>
      <c r="G63" s="115"/>
      <c r="H63" s="103">
        <f>H49</f>
        <v>0</v>
      </c>
      <c r="I63" s="153" t="str">
        <f>I49</f>
        <v>Астраханцев Егор</v>
      </c>
      <c r="J63" s="246"/>
      <c r="K63" s="247"/>
      <c r="L63" s="248"/>
    </row>
    <row r="64" spans="1:12" ht="24.95" customHeight="1" x14ac:dyDescent="0.25">
      <c r="A64" s="153">
        <f t="shared" ref="A64:B68" si="6">A50</f>
        <v>0</v>
      </c>
      <c r="B64" s="153" t="str">
        <f t="shared" si="6"/>
        <v>Трубкина Мила</v>
      </c>
      <c r="C64" s="246"/>
      <c r="D64" s="247"/>
      <c r="E64" s="248"/>
      <c r="F64" s="154"/>
      <c r="G64" s="115"/>
      <c r="H64" s="103">
        <f t="shared" ref="H64:I68" si="7">H50</f>
        <v>0</v>
      </c>
      <c r="I64" s="153" t="str">
        <f t="shared" si="7"/>
        <v>Середкин Александр</v>
      </c>
      <c r="J64" s="246"/>
      <c r="K64" s="247"/>
      <c r="L64" s="248"/>
    </row>
    <row r="65" spans="1:12" ht="24.95" customHeight="1" x14ac:dyDescent="0.25">
      <c r="A65" s="153">
        <f t="shared" si="6"/>
        <v>0</v>
      </c>
      <c r="B65" s="153" t="str">
        <f t="shared" si="6"/>
        <v>Панова Елизавета</v>
      </c>
      <c r="C65" s="246"/>
      <c r="D65" s="247"/>
      <c r="E65" s="248"/>
      <c r="F65" s="154"/>
      <c r="G65" s="115"/>
      <c r="H65" s="103">
        <f t="shared" si="7"/>
        <v>0</v>
      </c>
      <c r="I65" s="153" t="str">
        <f t="shared" si="7"/>
        <v>Матвеев Егор</v>
      </c>
      <c r="J65" s="246"/>
      <c r="K65" s="247"/>
      <c r="L65" s="248"/>
    </row>
    <row r="66" spans="1:12" ht="24.95" customHeight="1" x14ac:dyDescent="0.25">
      <c r="A66" s="153">
        <f t="shared" si="6"/>
        <v>0</v>
      </c>
      <c r="B66" s="153" t="str">
        <f t="shared" si="6"/>
        <v>Крапивкина Алиса</v>
      </c>
      <c r="C66" s="246"/>
      <c r="D66" s="247"/>
      <c r="E66" s="248"/>
      <c r="F66" s="154"/>
      <c r="G66" s="115"/>
      <c r="H66" s="103">
        <f t="shared" si="7"/>
        <v>0</v>
      </c>
      <c r="I66" s="153" t="str">
        <f t="shared" si="7"/>
        <v>Шашков Кирилл</v>
      </c>
      <c r="J66" s="246"/>
      <c r="K66" s="247"/>
      <c r="L66" s="248"/>
    </row>
    <row r="67" spans="1:12" ht="24.95" customHeight="1" x14ac:dyDescent="0.25">
      <c r="A67" s="153">
        <f t="shared" si="6"/>
        <v>0</v>
      </c>
      <c r="B67" s="153" t="str">
        <f t="shared" si="6"/>
        <v>Кокотчикова Дарья</v>
      </c>
      <c r="C67" s="246"/>
      <c r="D67" s="247"/>
      <c r="E67" s="248"/>
      <c r="F67" s="154"/>
      <c r="G67" s="115"/>
      <c r="H67" s="103">
        <f t="shared" si="7"/>
        <v>0</v>
      </c>
      <c r="I67" s="153" t="str">
        <f t="shared" si="7"/>
        <v>Репин Алексей</v>
      </c>
      <c r="J67" s="246"/>
      <c r="K67" s="247"/>
      <c r="L67" s="248"/>
    </row>
    <row r="68" spans="1:12" ht="24.95" customHeight="1" x14ac:dyDescent="0.25">
      <c r="A68" s="153">
        <f t="shared" si="6"/>
        <v>0</v>
      </c>
      <c r="B68" s="153" t="str">
        <f t="shared" si="6"/>
        <v>Антоновская Варвара</v>
      </c>
      <c r="C68" s="246"/>
      <c r="D68" s="247"/>
      <c r="E68" s="248"/>
      <c r="F68" s="154"/>
      <c r="G68" s="115"/>
      <c r="H68" s="103">
        <f t="shared" si="7"/>
        <v>0</v>
      </c>
      <c r="I68" s="153" t="str">
        <f t="shared" si="7"/>
        <v>Чащин Данила</v>
      </c>
      <c r="J68" s="246"/>
      <c r="K68" s="247"/>
      <c r="L68" s="248"/>
    </row>
    <row r="69" spans="1:12" ht="30.75" customHeight="1" x14ac:dyDescent="0.25">
      <c r="F69" s="139"/>
    </row>
    <row r="70" spans="1:12" ht="18" customHeight="1" x14ac:dyDescent="0.25">
      <c r="A70" s="141"/>
      <c r="B70" s="141"/>
      <c r="C70" s="141"/>
      <c r="D70" s="141"/>
      <c r="E70" s="141"/>
      <c r="F70" s="142"/>
      <c r="G70" s="141"/>
      <c r="H70" s="141"/>
      <c r="I70" s="141"/>
      <c r="J70" s="141"/>
      <c r="K70" s="141"/>
      <c r="L70" s="141"/>
    </row>
    <row r="71" spans="1:12" ht="18.75" x14ac:dyDescent="0.25">
      <c r="A71" s="237"/>
      <c r="B71" s="237"/>
      <c r="C71" s="237"/>
      <c r="D71" s="237"/>
      <c r="E71" s="237"/>
      <c r="F71" s="137"/>
      <c r="H71" s="237"/>
      <c r="I71" s="237"/>
      <c r="J71" s="237"/>
      <c r="K71" s="237"/>
      <c r="L71" s="237"/>
    </row>
    <row r="72" spans="1:12" x14ac:dyDescent="0.25">
      <c r="E72" s="136" t="s">
        <v>95</v>
      </c>
      <c r="F72" s="138"/>
      <c r="L72" s="136" t="s">
        <v>94</v>
      </c>
    </row>
    <row r="73" spans="1:12" ht="17.100000000000001" customHeight="1" x14ac:dyDescent="0.25">
      <c r="A73" s="41" t="s">
        <v>92</v>
      </c>
      <c r="B73" s="95" t="str">
        <f>B3</f>
        <v>МАКУШИНО</v>
      </c>
      <c r="C73" s="41"/>
      <c r="D73" s="41"/>
      <c r="F73" s="139"/>
      <c r="H73" s="41" t="s">
        <v>92</v>
      </c>
      <c r="I73" s="95" t="str">
        <f>B3</f>
        <v>МАКУШИНО</v>
      </c>
      <c r="J73" s="41"/>
      <c r="K73" s="41"/>
    </row>
    <row r="74" spans="1:12" ht="7.5" customHeight="1" x14ac:dyDescent="0.25">
      <c r="A74" s="41"/>
      <c r="B74" s="41"/>
      <c r="C74" s="41"/>
      <c r="D74" s="41"/>
      <c r="F74" s="139"/>
      <c r="H74" s="41"/>
      <c r="I74" s="41"/>
      <c r="J74" s="41"/>
      <c r="K74" s="41"/>
    </row>
    <row r="75" spans="1:12" ht="23.25" customHeight="1" x14ac:dyDescent="0.25">
      <c r="A75" s="238" t="s">
        <v>93</v>
      </c>
      <c r="B75" s="240" t="s">
        <v>87</v>
      </c>
      <c r="C75" s="242" t="s">
        <v>81</v>
      </c>
      <c r="D75" s="242"/>
      <c r="E75" s="242"/>
      <c r="F75" s="140"/>
      <c r="H75" s="238" t="s">
        <v>93</v>
      </c>
      <c r="I75" s="240" t="s">
        <v>87</v>
      </c>
      <c r="J75" s="242" t="s">
        <v>81</v>
      </c>
      <c r="K75" s="242"/>
      <c r="L75" s="242"/>
    </row>
    <row r="76" spans="1:12" x14ac:dyDescent="0.25">
      <c r="A76" s="239"/>
      <c r="B76" s="241"/>
      <c r="C76" s="242"/>
      <c r="D76" s="242"/>
      <c r="E76" s="242"/>
      <c r="F76" s="140"/>
      <c r="H76" s="239"/>
      <c r="I76" s="241"/>
      <c r="J76" s="242"/>
      <c r="K76" s="242"/>
      <c r="L76" s="242"/>
    </row>
    <row r="77" spans="1:12" ht="24.95" customHeight="1" x14ac:dyDescent="0.25">
      <c r="A77" s="153">
        <f>A63</f>
        <v>0</v>
      </c>
      <c r="B77" s="153" t="str">
        <f>B63</f>
        <v>Горюнова Кристина</v>
      </c>
      <c r="C77" s="246"/>
      <c r="D77" s="247"/>
      <c r="E77" s="248"/>
      <c r="F77" s="154"/>
      <c r="G77" s="115"/>
      <c r="H77" s="103">
        <f>H63</f>
        <v>0</v>
      </c>
      <c r="I77" s="153" t="str">
        <f>I63</f>
        <v>Астраханцев Егор</v>
      </c>
      <c r="J77" s="246"/>
      <c r="K77" s="247"/>
      <c r="L77" s="248"/>
    </row>
    <row r="78" spans="1:12" ht="24.95" customHeight="1" x14ac:dyDescent="0.25">
      <c r="A78" s="153">
        <f t="shared" ref="A78:B82" si="8">A64</f>
        <v>0</v>
      </c>
      <c r="B78" s="153" t="str">
        <f t="shared" si="8"/>
        <v>Трубкина Мила</v>
      </c>
      <c r="C78" s="246"/>
      <c r="D78" s="247"/>
      <c r="E78" s="248"/>
      <c r="F78" s="154"/>
      <c r="G78" s="115"/>
      <c r="H78" s="103">
        <f t="shared" ref="H78:I82" si="9">H64</f>
        <v>0</v>
      </c>
      <c r="I78" s="153" t="str">
        <f t="shared" si="9"/>
        <v>Середкин Александр</v>
      </c>
      <c r="J78" s="246"/>
      <c r="K78" s="247"/>
      <c r="L78" s="248"/>
    </row>
    <row r="79" spans="1:12" ht="24.95" customHeight="1" x14ac:dyDescent="0.25">
      <c r="A79" s="153">
        <f t="shared" si="8"/>
        <v>0</v>
      </c>
      <c r="B79" s="153" t="str">
        <f t="shared" si="8"/>
        <v>Панова Елизавета</v>
      </c>
      <c r="C79" s="246"/>
      <c r="D79" s="247"/>
      <c r="E79" s="248"/>
      <c r="F79" s="154"/>
      <c r="G79" s="115"/>
      <c r="H79" s="103">
        <f t="shared" si="9"/>
        <v>0</v>
      </c>
      <c r="I79" s="153" t="str">
        <f t="shared" si="9"/>
        <v>Матвеев Егор</v>
      </c>
      <c r="J79" s="246"/>
      <c r="K79" s="247"/>
      <c r="L79" s="248"/>
    </row>
    <row r="80" spans="1:12" ht="24.95" customHeight="1" x14ac:dyDescent="0.25">
      <c r="A80" s="153">
        <f t="shared" si="8"/>
        <v>0</v>
      </c>
      <c r="B80" s="153" t="str">
        <f t="shared" si="8"/>
        <v>Крапивкина Алиса</v>
      </c>
      <c r="C80" s="246"/>
      <c r="D80" s="247"/>
      <c r="E80" s="248"/>
      <c r="F80" s="154"/>
      <c r="G80" s="115"/>
      <c r="H80" s="103">
        <f t="shared" si="9"/>
        <v>0</v>
      </c>
      <c r="I80" s="153" t="str">
        <f t="shared" si="9"/>
        <v>Шашков Кирилл</v>
      </c>
      <c r="J80" s="246"/>
      <c r="K80" s="247"/>
      <c r="L80" s="248"/>
    </row>
    <row r="81" spans="1:12" ht="24.95" customHeight="1" x14ac:dyDescent="0.25">
      <c r="A81" s="153">
        <f t="shared" si="8"/>
        <v>0</v>
      </c>
      <c r="B81" s="153" t="str">
        <f t="shared" si="8"/>
        <v>Кокотчикова Дарья</v>
      </c>
      <c r="C81" s="246"/>
      <c r="D81" s="247"/>
      <c r="E81" s="248"/>
      <c r="F81" s="154"/>
      <c r="G81" s="115"/>
      <c r="H81" s="103">
        <f t="shared" si="9"/>
        <v>0</v>
      </c>
      <c r="I81" s="153" t="str">
        <f t="shared" si="9"/>
        <v>Репин Алексей</v>
      </c>
      <c r="J81" s="246"/>
      <c r="K81" s="247"/>
      <c r="L81" s="248"/>
    </row>
    <row r="82" spans="1:12" ht="24.95" customHeight="1" x14ac:dyDescent="0.25">
      <c r="A82" s="153">
        <f t="shared" si="8"/>
        <v>0</v>
      </c>
      <c r="B82" s="153" t="str">
        <f t="shared" si="8"/>
        <v>Антоновская Варвара</v>
      </c>
      <c r="C82" s="246"/>
      <c r="D82" s="247"/>
      <c r="E82" s="248"/>
      <c r="F82" s="154"/>
      <c r="G82" s="115"/>
      <c r="H82" s="103">
        <f t="shared" si="9"/>
        <v>0</v>
      </c>
      <c r="I82" s="153" t="str">
        <f t="shared" si="9"/>
        <v>Чащин Данила</v>
      </c>
      <c r="J82" s="246"/>
      <c r="K82" s="247"/>
      <c r="L82" s="248"/>
    </row>
    <row r="83" spans="1:12" x14ac:dyDescent="0.25">
      <c r="F83" s="139"/>
    </row>
    <row r="84" spans="1:12" x14ac:dyDescent="0.25">
      <c r="F84" s="139"/>
    </row>
  </sheetData>
  <mergeCells count="108">
    <mergeCell ref="A15:E15"/>
    <mergeCell ref="H15:L15"/>
    <mergeCell ref="A19:A20"/>
    <mergeCell ref="B19:B20"/>
    <mergeCell ref="C19:E20"/>
    <mergeCell ref="H19:H20"/>
    <mergeCell ref="I19:I20"/>
    <mergeCell ref="J19:L20"/>
    <mergeCell ref="A1:E1"/>
    <mergeCell ref="H1:L1"/>
    <mergeCell ref="A5:A6"/>
    <mergeCell ref="B5:B6"/>
    <mergeCell ref="C5:E5"/>
    <mergeCell ref="H5:H6"/>
    <mergeCell ref="I5:I6"/>
    <mergeCell ref="J5:L5"/>
    <mergeCell ref="C24:E24"/>
    <mergeCell ref="J24:L24"/>
    <mergeCell ref="C25:E25"/>
    <mergeCell ref="J25:L25"/>
    <mergeCell ref="C26:E26"/>
    <mergeCell ref="J26:L26"/>
    <mergeCell ref="C21:E21"/>
    <mergeCell ref="J21:L21"/>
    <mergeCell ref="C22:E22"/>
    <mergeCell ref="J22:L22"/>
    <mergeCell ref="C23:E23"/>
    <mergeCell ref="J23:L23"/>
    <mergeCell ref="C35:E35"/>
    <mergeCell ref="J35:L35"/>
    <mergeCell ref="C36:E36"/>
    <mergeCell ref="J36:L36"/>
    <mergeCell ref="C37:E37"/>
    <mergeCell ref="J37:L37"/>
    <mergeCell ref="A29:E29"/>
    <mergeCell ref="H29:L29"/>
    <mergeCell ref="A33:A34"/>
    <mergeCell ref="B33:B34"/>
    <mergeCell ref="C33:E34"/>
    <mergeCell ref="H33:H34"/>
    <mergeCell ref="I33:I34"/>
    <mergeCell ref="J33:L34"/>
    <mergeCell ref="A43:E43"/>
    <mergeCell ref="H43:L43"/>
    <mergeCell ref="A47:A48"/>
    <mergeCell ref="B47:B48"/>
    <mergeCell ref="C47:E48"/>
    <mergeCell ref="H47:H48"/>
    <mergeCell ref="I47:I48"/>
    <mergeCell ref="J47:L48"/>
    <mergeCell ref="C38:E38"/>
    <mergeCell ref="J38:L38"/>
    <mergeCell ref="C39:E39"/>
    <mergeCell ref="J39:L39"/>
    <mergeCell ref="C40:E40"/>
    <mergeCell ref="J40:L40"/>
    <mergeCell ref="C52:E52"/>
    <mergeCell ref="J52:L52"/>
    <mergeCell ref="C53:E53"/>
    <mergeCell ref="J53:L53"/>
    <mergeCell ref="C54:E54"/>
    <mergeCell ref="J54:L54"/>
    <mergeCell ref="C49:E49"/>
    <mergeCell ref="J49:L49"/>
    <mergeCell ref="C50:E50"/>
    <mergeCell ref="J50:L50"/>
    <mergeCell ref="C51:E51"/>
    <mergeCell ref="J51:L51"/>
    <mergeCell ref="C63:E63"/>
    <mergeCell ref="J63:L63"/>
    <mergeCell ref="C64:E64"/>
    <mergeCell ref="J64:L64"/>
    <mergeCell ref="C65:E65"/>
    <mergeCell ref="J65:L65"/>
    <mergeCell ref="A57:E57"/>
    <mergeCell ref="H57:L57"/>
    <mergeCell ref="A61:A62"/>
    <mergeCell ref="B61:B62"/>
    <mergeCell ref="C61:E62"/>
    <mergeCell ref="H61:H62"/>
    <mergeCell ref="I61:I62"/>
    <mergeCell ref="J61:L62"/>
    <mergeCell ref="A71:E71"/>
    <mergeCell ref="H71:L71"/>
    <mergeCell ref="A75:A76"/>
    <mergeCell ref="B75:B76"/>
    <mergeCell ref="C75:E76"/>
    <mergeCell ref="H75:H76"/>
    <mergeCell ref="I75:I76"/>
    <mergeCell ref="J75:L76"/>
    <mergeCell ref="C66:E66"/>
    <mergeCell ref="J66:L66"/>
    <mergeCell ref="C67:E67"/>
    <mergeCell ref="J67:L67"/>
    <mergeCell ref="C68:E68"/>
    <mergeCell ref="J68:L68"/>
    <mergeCell ref="C80:E80"/>
    <mergeCell ref="J80:L80"/>
    <mergeCell ref="C81:E81"/>
    <mergeCell ref="J81:L81"/>
    <mergeCell ref="C82:E82"/>
    <mergeCell ref="J82:L82"/>
    <mergeCell ref="C77:E77"/>
    <mergeCell ref="J77:L77"/>
    <mergeCell ref="C78:E78"/>
    <mergeCell ref="J78:L78"/>
    <mergeCell ref="C79:E79"/>
    <mergeCell ref="J79:L79"/>
  </mergeCells>
  <pageMargins left="0.23622047244094491" right="0.23622047244094491" top="0.23622047244094491" bottom="0.23622047244094491" header="0" footer="0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84"/>
  <sheetViews>
    <sheetView topLeftCell="A37" zoomScale="80" zoomScaleNormal="80" workbookViewId="0">
      <selection activeCell="H57" sqref="H57:L57"/>
    </sheetView>
  </sheetViews>
  <sheetFormatPr defaultRowHeight="15" x14ac:dyDescent="0.25"/>
  <cols>
    <col min="1" max="1" width="10.28515625" customWidth="1"/>
    <col min="2" max="2" width="26" customWidth="1"/>
    <col min="6" max="7" width="7.28515625" customWidth="1"/>
    <col min="8" max="8" width="10.28515625" customWidth="1"/>
    <col min="9" max="9" width="26" customWidth="1"/>
  </cols>
  <sheetData>
    <row r="1" spans="1:12" ht="18.75" x14ac:dyDescent="0.25">
      <c r="A1" s="237" t="s">
        <v>96</v>
      </c>
      <c r="B1" s="237"/>
      <c r="C1" s="237"/>
      <c r="D1" s="237"/>
      <c r="E1" s="237"/>
      <c r="F1" s="137"/>
      <c r="H1" s="237" t="s">
        <v>96</v>
      </c>
      <c r="I1" s="237"/>
      <c r="J1" s="237"/>
      <c r="K1" s="237"/>
      <c r="L1" s="237"/>
    </row>
    <row r="2" spans="1:12" x14ac:dyDescent="0.25">
      <c r="E2" s="136" t="s">
        <v>95</v>
      </c>
      <c r="F2" s="138"/>
      <c r="L2" s="136" t="s">
        <v>94</v>
      </c>
    </row>
    <row r="3" spans="1:12" ht="17.100000000000001" customHeight="1" x14ac:dyDescent="0.25">
      <c r="A3" s="41" t="s">
        <v>92</v>
      </c>
      <c r="B3" s="95" t="str">
        <f>'команда город'!D244</f>
        <v>ШУМИХА</v>
      </c>
      <c r="C3" s="41"/>
      <c r="D3" s="41"/>
      <c r="F3" s="139"/>
      <c r="H3" s="41" t="s">
        <v>92</v>
      </c>
      <c r="I3" s="95" t="str">
        <f>B3</f>
        <v>ШУМИХА</v>
      </c>
      <c r="J3" s="41"/>
      <c r="K3" s="41"/>
    </row>
    <row r="4" spans="1:12" ht="7.5" customHeight="1" x14ac:dyDescent="0.25">
      <c r="A4" s="41"/>
      <c r="B4" s="41"/>
      <c r="C4" s="41"/>
      <c r="D4" s="41"/>
      <c r="F4" s="139"/>
      <c r="H4" s="41"/>
      <c r="I4" s="41"/>
      <c r="J4" s="41"/>
      <c r="K4" s="41"/>
    </row>
    <row r="5" spans="1:12" ht="23.25" customHeight="1" x14ac:dyDescent="0.25">
      <c r="A5" s="238" t="s">
        <v>93</v>
      </c>
      <c r="B5" s="240" t="s">
        <v>87</v>
      </c>
      <c r="C5" s="243" t="s">
        <v>81</v>
      </c>
      <c r="D5" s="244"/>
      <c r="E5" s="245"/>
      <c r="F5" s="140"/>
      <c r="H5" s="238" t="s">
        <v>93</v>
      </c>
      <c r="I5" s="240" t="s">
        <v>87</v>
      </c>
      <c r="J5" s="243" t="s">
        <v>81</v>
      </c>
      <c r="K5" s="244"/>
      <c r="L5" s="245"/>
    </row>
    <row r="6" spans="1:12" x14ac:dyDescent="0.25">
      <c r="A6" s="239"/>
      <c r="B6" s="241"/>
      <c r="C6" s="191">
        <v>1</v>
      </c>
      <c r="D6" s="191">
        <v>2</v>
      </c>
      <c r="E6" s="191">
        <v>3</v>
      </c>
      <c r="F6" s="140"/>
      <c r="H6" s="239"/>
      <c r="I6" s="241"/>
      <c r="J6" s="191">
        <v>1</v>
      </c>
      <c r="K6" s="191">
        <v>2</v>
      </c>
      <c r="L6" s="191">
        <v>3</v>
      </c>
    </row>
    <row r="7" spans="1:12" ht="24.95" customHeight="1" x14ac:dyDescent="0.25">
      <c r="A7" s="151">
        <f>'команда город'!E257</f>
        <v>0</v>
      </c>
      <c r="B7" s="131" t="str">
        <f>'команда город'!B257</f>
        <v>Миронова Анна</v>
      </c>
      <c r="C7" s="135"/>
      <c r="D7" s="135"/>
      <c r="E7" s="135"/>
      <c r="F7" s="140"/>
      <c r="H7" s="129">
        <f>'команда город'!E244</f>
        <v>0</v>
      </c>
      <c r="I7" s="131" t="str">
        <f>'команда город'!B244</f>
        <v>Лысов Иван</v>
      </c>
      <c r="J7" s="135"/>
      <c r="K7" s="135"/>
      <c r="L7" s="135"/>
    </row>
    <row r="8" spans="1:12" ht="24.95" customHeight="1" x14ac:dyDescent="0.25">
      <c r="A8" s="151">
        <f>'команда город'!E258</f>
        <v>0</v>
      </c>
      <c r="B8" s="131" t="str">
        <f>'команда город'!B258</f>
        <v>Видченко Диана</v>
      </c>
      <c r="C8" s="135"/>
      <c r="D8" s="135"/>
      <c r="E8" s="135"/>
      <c r="F8" s="140"/>
      <c r="H8" s="129">
        <f>'команда город'!E245</f>
        <v>0</v>
      </c>
      <c r="I8" s="131" t="str">
        <f>'команда город'!B245</f>
        <v>Кузнецов Иван</v>
      </c>
      <c r="J8" s="135"/>
      <c r="K8" s="135"/>
      <c r="L8" s="135"/>
    </row>
    <row r="9" spans="1:12" ht="24.95" customHeight="1" x14ac:dyDescent="0.25">
      <c r="A9" s="151">
        <f>'команда город'!E259</f>
        <v>0</v>
      </c>
      <c r="B9" s="131" t="str">
        <f>'команда город'!B259</f>
        <v>Воробьева Софья</v>
      </c>
      <c r="C9" s="135"/>
      <c r="D9" s="135"/>
      <c r="E9" s="135"/>
      <c r="F9" s="140"/>
      <c r="H9" s="129">
        <f>'команда город'!E246</f>
        <v>0</v>
      </c>
      <c r="I9" s="131" t="str">
        <f>'команда город'!B246</f>
        <v>Степанов Кирилл</v>
      </c>
      <c r="J9" s="135"/>
      <c r="K9" s="135"/>
      <c r="L9" s="135"/>
    </row>
    <row r="10" spans="1:12" ht="24.95" customHeight="1" x14ac:dyDescent="0.25">
      <c r="A10" s="151">
        <f>'команда город'!E260</f>
        <v>0</v>
      </c>
      <c r="B10" s="131" t="str">
        <f>'команда город'!B260</f>
        <v>Селютина Полина</v>
      </c>
      <c r="C10" s="135"/>
      <c r="D10" s="135"/>
      <c r="E10" s="135"/>
      <c r="F10" s="140"/>
      <c r="H10" s="129">
        <f>'команда город'!E247</f>
        <v>0</v>
      </c>
      <c r="I10" s="131" t="str">
        <f>'команда город'!B247</f>
        <v>Воробьев Артем</v>
      </c>
      <c r="J10" s="135"/>
      <c r="K10" s="135"/>
      <c r="L10" s="135"/>
    </row>
    <row r="11" spans="1:12" ht="24.95" customHeight="1" x14ac:dyDescent="0.25">
      <c r="A11" s="151">
        <f>'команда город'!E261</f>
        <v>0</v>
      </c>
      <c r="B11" s="131" t="str">
        <f>'команда город'!B261</f>
        <v>Иванова Вероника</v>
      </c>
      <c r="C11" s="135"/>
      <c r="D11" s="135"/>
      <c r="E11" s="135"/>
      <c r="F11" s="140"/>
      <c r="H11" s="129">
        <f>'команда город'!E248</f>
        <v>0</v>
      </c>
      <c r="I11" s="131" t="str">
        <f>'команда город'!B248</f>
        <v>Моторин Степан</v>
      </c>
      <c r="J11" s="135"/>
      <c r="K11" s="135"/>
      <c r="L11" s="135"/>
    </row>
    <row r="12" spans="1:12" ht="24.95" customHeight="1" x14ac:dyDescent="0.25">
      <c r="A12" s="151">
        <f>'команда город'!E262</f>
        <v>0</v>
      </c>
      <c r="B12" s="131" t="str">
        <f>'команда город'!B262</f>
        <v>Остапович Виктория</v>
      </c>
      <c r="C12" s="135"/>
      <c r="D12" s="135"/>
      <c r="E12" s="135"/>
      <c r="F12" s="140"/>
      <c r="H12" s="129">
        <f>'команда город'!E249</f>
        <v>0</v>
      </c>
      <c r="I12" s="131" t="str">
        <f>'команда город'!B249</f>
        <v>Кузнецов Дмитрий</v>
      </c>
      <c r="J12" s="135"/>
      <c r="K12" s="135"/>
      <c r="L12" s="135"/>
    </row>
    <row r="13" spans="1:12" ht="30.75" customHeight="1" x14ac:dyDescent="0.25">
      <c r="F13" s="139"/>
    </row>
    <row r="14" spans="1:12" ht="18" customHeight="1" x14ac:dyDescent="0.25">
      <c r="A14" s="141"/>
      <c r="B14" s="141"/>
      <c r="C14" s="141"/>
      <c r="D14" s="141"/>
      <c r="E14" s="141"/>
      <c r="F14" s="142"/>
      <c r="G14" s="141"/>
      <c r="H14" s="141"/>
      <c r="I14" s="141"/>
      <c r="J14" s="141"/>
      <c r="K14" s="141"/>
      <c r="L14" s="141"/>
    </row>
    <row r="15" spans="1:12" ht="18.75" x14ac:dyDescent="0.25">
      <c r="A15" s="237" t="s">
        <v>135</v>
      </c>
      <c r="B15" s="237"/>
      <c r="C15" s="237"/>
      <c r="D15" s="237"/>
      <c r="E15" s="237"/>
      <c r="F15" s="137"/>
      <c r="H15" s="237" t="s">
        <v>4</v>
      </c>
      <c r="I15" s="237"/>
      <c r="J15" s="237"/>
      <c r="K15" s="237"/>
      <c r="L15" s="237"/>
    </row>
    <row r="16" spans="1:12" x14ac:dyDescent="0.25">
      <c r="E16" s="136" t="s">
        <v>95</v>
      </c>
      <c r="F16" s="138"/>
      <c r="L16" s="136" t="s">
        <v>94</v>
      </c>
    </row>
    <row r="17" spans="1:12" ht="17.100000000000001" customHeight="1" x14ac:dyDescent="0.25">
      <c r="A17" s="41" t="s">
        <v>92</v>
      </c>
      <c r="B17" s="95" t="str">
        <f>B3</f>
        <v>ШУМИХА</v>
      </c>
      <c r="C17" s="41"/>
      <c r="D17" s="41"/>
      <c r="F17" s="139"/>
      <c r="H17" s="41" t="s">
        <v>92</v>
      </c>
      <c r="I17" s="95" t="str">
        <f>B3</f>
        <v>ШУМИХА</v>
      </c>
      <c r="J17" s="41"/>
      <c r="K17" s="41"/>
    </row>
    <row r="18" spans="1:12" ht="7.5" customHeight="1" x14ac:dyDescent="0.25">
      <c r="A18" s="41"/>
      <c r="B18" s="41"/>
      <c r="C18" s="41"/>
      <c r="D18" s="41"/>
      <c r="F18" s="139"/>
      <c r="H18" s="41"/>
      <c r="I18" s="41"/>
      <c r="J18" s="41"/>
      <c r="K18" s="41"/>
    </row>
    <row r="19" spans="1:12" ht="23.25" customHeight="1" x14ac:dyDescent="0.25">
      <c r="A19" s="238" t="s">
        <v>93</v>
      </c>
      <c r="B19" s="240" t="s">
        <v>87</v>
      </c>
      <c r="C19" s="242" t="s">
        <v>81</v>
      </c>
      <c r="D19" s="242"/>
      <c r="E19" s="242"/>
      <c r="F19" s="140"/>
      <c r="H19" s="238" t="s">
        <v>93</v>
      </c>
      <c r="I19" s="240" t="s">
        <v>87</v>
      </c>
      <c r="J19" s="242" t="s">
        <v>81</v>
      </c>
      <c r="K19" s="242"/>
      <c r="L19" s="242"/>
    </row>
    <row r="20" spans="1:12" x14ac:dyDescent="0.25">
      <c r="A20" s="239"/>
      <c r="B20" s="241"/>
      <c r="C20" s="242"/>
      <c r="D20" s="242"/>
      <c r="E20" s="242"/>
      <c r="F20" s="140"/>
      <c r="H20" s="239"/>
      <c r="I20" s="241"/>
      <c r="J20" s="242"/>
      <c r="K20" s="242"/>
      <c r="L20" s="242"/>
    </row>
    <row r="21" spans="1:12" ht="24.95" customHeight="1" x14ac:dyDescent="0.25">
      <c r="A21" s="153">
        <f>A7</f>
        <v>0</v>
      </c>
      <c r="B21" s="153" t="str">
        <f>B7</f>
        <v>Миронова Анна</v>
      </c>
      <c r="C21" s="246"/>
      <c r="D21" s="247"/>
      <c r="E21" s="248"/>
      <c r="F21" s="154"/>
      <c r="G21" s="115"/>
      <c r="H21" s="103">
        <f>H7</f>
        <v>0</v>
      </c>
      <c r="I21" s="153" t="str">
        <f>I7</f>
        <v>Лысов Иван</v>
      </c>
      <c r="J21" s="246"/>
      <c r="K21" s="247"/>
      <c r="L21" s="248"/>
    </row>
    <row r="22" spans="1:12" ht="24.95" customHeight="1" x14ac:dyDescent="0.25">
      <c r="A22" s="153">
        <f t="shared" ref="A22:B26" si="0">A8</f>
        <v>0</v>
      </c>
      <c r="B22" s="153" t="str">
        <f t="shared" si="0"/>
        <v>Видченко Диана</v>
      </c>
      <c r="C22" s="246"/>
      <c r="D22" s="247"/>
      <c r="E22" s="248"/>
      <c r="F22" s="154"/>
      <c r="G22" s="115"/>
      <c r="H22" s="103">
        <f t="shared" ref="H22:I26" si="1">H8</f>
        <v>0</v>
      </c>
      <c r="I22" s="153" t="str">
        <f t="shared" si="1"/>
        <v>Кузнецов Иван</v>
      </c>
      <c r="J22" s="246"/>
      <c r="K22" s="247"/>
      <c r="L22" s="248"/>
    </row>
    <row r="23" spans="1:12" ht="24.95" customHeight="1" x14ac:dyDescent="0.25">
      <c r="A23" s="153">
        <f t="shared" si="0"/>
        <v>0</v>
      </c>
      <c r="B23" s="153" t="str">
        <f t="shared" si="0"/>
        <v>Воробьева Софья</v>
      </c>
      <c r="C23" s="246"/>
      <c r="D23" s="247"/>
      <c r="E23" s="248"/>
      <c r="F23" s="154"/>
      <c r="G23" s="115"/>
      <c r="H23" s="103">
        <f t="shared" si="1"/>
        <v>0</v>
      </c>
      <c r="I23" s="153" t="str">
        <f t="shared" si="1"/>
        <v>Степанов Кирилл</v>
      </c>
      <c r="J23" s="246"/>
      <c r="K23" s="247"/>
      <c r="L23" s="248"/>
    </row>
    <row r="24" spans="1:12" ht="24.95" customHeight="1" x14ac:dyDescent="0.25">
      <c r="A24" s="153">
        <f t="shared" si="0"/>
        <v>0</v>
      </c>
      <c r="B24" s="153" t="str">
        <f t="shared" si="0"/>
        <v>Селютина Полина</v>
      </c>
      <c r="C24" s="246"/>
      <c r="D24" s="247"/>
      <c r="E24" s="248"/>
      <c r="F24" s="154"/>
      <c r="G24" s="115"/>
      <c r="H24" s="103">
        <f t="shared" si="1"/>
        <v>0</v>
      </c>
      <c r="I24" s="153" t="str">
        <f t="shared" si="1"/>
        <v>Воробьев Артем</v>
      </c>
      <c r="J24" s="246"/>
      <c r="K24" s="247"/>
      <c r="L24" s="248"/>
    </row>
    <row r="25" spans="1:12" ht="24.95" customHeight="1" x14ac:dyDescent="0.25">
      <c r="A25" s="153">
        <f t="shared" si="0"/>
        <v>0</v>
      </c>
      <c r="B25" s="153" t="str">
        <f t="shared" si="0"/>
        <v>Иванова Вероника</v>
      </c>
      <c r="C25" s="246"/>
      <c r="D25" s="247"/>
      <c r="E25" s="248"/>
      <c r="F25" s="154"/>
      <c r="G25" s="115"/>
      <c r="H25" s="103">
        <f t="shared" si="1"/>
        <v>0</v>
      </c>
      <c r="I25" s="153" t="str">
        <f t="shared" si="1"/>
        <v>Моторин Степан</v>
      </c>
      <c r="J25" s="246"/>
      <c r="K25" s="247"/>
      <c r="L25" s="248"/>
    </row>
    <row r="26" spans="1:12" ht="24.95" customHeight="1" x14ac:dyDescent="0.25">
      <c r="A26" s="153">
        <f t="shared" si="0"/>
        <v>0</v>
      </c>
      <c r="B26" s="153" t="str">
        <f t="shared" si="0"/>
        <v>Остапович Виктория</v>
      </c>
      <c r="C26" s="246"/>
      <c r="D26" s="247"/>
      <c r="E26" s="248"/>
      <c r="F26" s="154"/>
      <c r="G26" s="115"/>
      <c r="H26" s="103">
        <f t="shared" si="1"/>
        <v>0</v>
      </c>
      <c r="I26" s="153" t="str">
        <f t="shared" si="1"/>
        <v>Кузнецов Дмитрий</v>
      </c>
      <c r="J26" s="246"/>
      <c r="K26" s="247"/>
      <c r="L26" s="248"/>
    </row>
    <row r="27" spans="1:12" x14ac:dyDescent="0.25">
      <c r="F27" s="139"/>
    </row>
    <row r="28" spans="1:12" x14ac:dyDescent="0.25">
      <c r="F28" s="139"/>
    </row>
    <row r="29" spans="1:12" ht="18.75" x14ac:dyDescent="0.25">
      <c r="A29" s="237" t="s">
        <v>136</v>
      </c>
      <c r="B29" s="237"/>
      <c r="C29" s="237"/>
      <c r="D29" s="237"/>
      <c r="E29" s="237"/>
      <c r="F29" s="137"/>
      <c r="H29" s="237" t="s">
        <v>136</v>
      </c>
      <c r="I29" s="237"/>
      <c r="J29" s="237"/>
      <c r="K29" s="237"/>
      <c r="L29" s="237"/>
    </row>
    <row r="30" spans="1:12" x14ac:dyDescent="0.25">
      <c r="E30" s="136" t="s">
        <v>95</v>
      </c>
      <c r="F30" s="138"/>
      <c r="L30" s="136" t="s">
        <v>94</v>
      </c>
    </row>
    <row r="31" spans="1:12" ht="17.100000000000001" customHeight="1" x14ac:dyDescent="0.25">
      <c r="A31" s="41" t="s">
        <v>92</v>
      </c>
      <c r="B31" s="95" t="str">
        <f>B3</f>
        <v>ШУМИХА</v>
      </c>
      <c r="C31" s="41"/>
      <c r="D31" s="41"/>
      <c r="F31" s="139"/>
      <c r="H31" s="41" t="s">
        <v>92</v>
      </c>
      <c r="I31" s="95" t="str">
        <f>B3</f>
        <v>ШУМИХА</v>
      </c>
      <c r="J31" s="41"/>
      <c r="K31" s="41"/>
    </row>
    <row r="32" spans="1:12" ht="7.5" customHeight="1" x14ac:dyDescent="0.25">
      <c r="A32" s="41"/>
      <c r="B32" s="41"/>
      <c r="C32" s="41"/>
      <c r="D32" s="41"/>
      <c r="F32" s="139"/>
      <c r="H32" s="41"/>
      <c r="I32" s="41"/>
      <c r="J32" s="41"/>
      <c r="K32" s="41"/>
    </row>
    <row r="33" spans="1:12" ht="23.25" customHeight="1" x14ac:dyDescent="0.25">
      <c r="A33" s="238" t="s">
        <v>93</v>
      </c>
      <c r="B33" s="240" t="s">
        <v>87</v>
      </c>
      <c r="C33" s="242" t="s">
        <v>81</v>
      </c>
      <c r="D33" s="242"/>
      <c r="E33" s="242"/>
      <c r="F33" s="140"/>
      <c r="H33" s="238" t="s">
        <v>93</v>
      </c>
      <c r="I33" s="240" t="s">
        <v>87</v>
      </c>
      <c r="J33" s="242" t="s">
        <v>81</v>
      </c>
      <c r="K33" s="242"/>
      <c r="L33" s="242"/>
    </row>
    <row r="34" spans="1:12" x14ac:dyDescent="0.25">
      <c r="A34" s="239"/>
      <c r="B34" s="241"/>
      <c r="C34" s="242"/>
      <c r="D34" s="242"/>
      <c r="E34" s="242"/>
      <c r="F34" s="140"/>
      <c r="H34" s="239"/>
      <c r="I34" s="241"/>
      <c r="J34" s="242"/>
      <c r="K34" s="242"/>
      <c r="L34" s="242"/>
    </row>
    <row r="35" spans="1:12" ht="24.95" customHeight="1" x14ac:dyDescent="0.25">
      <c r="A35" s="153">
        <f>A21</f>
        <v>0</v>
      </c>
      <c r="B35" s="153" t="str">
        <f>B21</f>
        <v>Миронова Анна</v>
      </c>
      <c r="C35" s="246"/>
      <c r="D35" s="247"/>
      <c r="E35" s="248"/>
      <c r="F35" s="154"/>
      <c r="G35" s="115"/>
      <c r="H35" s="103">
        <f>H21</f>
        <v>0</v>
      </c>
      <c r="I35" s="153" t="str">
        <f>I21</f>
        <v>Лысов Иван</v>
      </c>
      <c r="J35" s="246"/>
      <c r="K35" s="247"/>
      <c r="L35" s="248"/>
    </row>
    <row r="36" spans="1:12" ht="24.95" customHeight="1" x14ac:dyDescent="0.25">
      <c r="A36" s="153">
        <f t="shared" ref="A36:B40" si="2">A22</f>
        <v>0</v>
      </c>
      <c r="B36" s="153" t="str">
        <f t="shared" si="2"/>
        <v>Видченко Диана</v>
      </c>
      <c r="C36" s="246"/>
      <c r="D36" s="247"/>
      <c r="E36" s="248"/>
      <c r="F36" s="154"/>
      <c r="G36" s="115"/>
      <c r="H36" s="103">
        <f t="shared" ref="H36:I40" si="3">H22</f>
        <v>0</v>
      </c>
      <c r="I36" s="153" t="str">
        <f t="shared" si="3"/>
        <v>Кузнецов Иван</v>
      </c>
      <c r="J36" s="246"/>
      <c r="K36" s="247"/>
      <c r="L36" s="248"/>
    </row>
    <row r="37" spans="1:12" ht="24.95" customHeight="1" x14ac:dyDescent="0.25">
      <c r="A37" s="153">
        <f t="shared" si="2"/>
        <v>0</v>
      </c>
      <c r="B37" s="153" t="str">
        <f t="shared" si="2"/>
        <v>Воробьева Софья</v>
      </c>
      <c r="C37" s="246"/>
      <c r="D37" s="247"/>
      <c r="E37" s="248"/>
      <c r="F37" s="154"/>
      <c r="G37" s="115"/>
      <c r="H37" s="103">
        <f t="shared" si="3"/>
        <v>0</v>
      </c>
      <c r="I37" s="153" t="str">
        <f t="shared" si="3"/>
        <v>Степанов Кирилл</v>
      </c>
      <c r="J37" s="246"/>
      <c r="K37" s="247"/>
      <c r="L37" s="248"/>
    </row>
    <row r="38" spans="1:12" ht="24.95" customHeight="1" x14ac:dyDescent="0.25">
      <c r="A38" s="153">
        <f t="shared" si="2"/>
        <v>0</v>
      </c>
      <c r="B38" s="153" t="str">
        <f t="shared" si="2"/>
        <v>Селютина Полина</v>
      </c>
      <c r="C38" s="246"/>
      <c r="D38" s="247"/>
      <c r="E38" s="248"/>
      <c r="F38" s="154"/>
      <c r="G38" s="115"/>
      <c r="H38" s="103">
        <f t="shared" si="3"/>
        <v>0</v>
      </c>
      <c r="I38" s="153" t="str">
        <f t="shared" si="3"/>
        <v>Воробьев Артем</v>
      </c>
      <c r="J38" s="246"/>
      <c r="K38" s="247"/>
      <c r="L38" s="248"/>
    </row>
    <row r="39" spans="1:12" ht="24.95" customHeight="1" x14ac:dyDescent="0.25">
      <c r="A39" s="153">
        <f t="shared" si="2"/>
        <v>0</v>
      </c>
      <c r="B39" s="153" t="str">
        <f t="shared" si="2"/>
        <v>Иванова Вероника</v>
      </c>
      <c r="C39" s="246"/>
      <c r="D39" s="247"/>
      <c r="E39" s="248"/>
      <c r="F39" s="154"/>
      <c r="G39" s="115"/>
      <c r="H39" s="103">
        <f t="shared" si="3"/>
        <v>0</v>
      </c>
      <c r="I39" s="153" t="str">
        <f t="shared" si="3"/>
        <v>Моторин Степан</v>
      </c>
      <c r="J39" s="246"/>
      <c r="K39" s="247"/>
      <c r="L39" s="248"/>
    </row>
    <row r="40" spans="1:12" ht="24.95" customHeight="1" x14ac:dyDescent="0.25">
      <c r="A40" s="153">
        <f t="shared" si="2"/>
        <v>0</v>
      </c>
      <c r="B40" s="153" t="str">
        <f t="shared" si="2"/>
        <v>Остапович Виктория</v>
      </c>
      <c r="C40" s="246"/>
      <c r="D40" s="247"/>
      <c r="E40" s="248"/>
      <c r="F40" s="154"/>
      <c r="G40" s="115"/>
      <c r="H40" s="103">
        <f t="shared" si="3"/>
        <v>0</v>
      </c>
      <c r="I40" s="153" t="str">
        <f t="shared" si="3"/>
        <v>Кузнецов Дмитрий</v>
      </c>
      <c r="J40" s="246"/>
      <c r="K40" s="247"/>
      <c r="L40" s="248"/>
    </row>
    <row r="41" spans="1:12" ht="30.75" customHeight="1" x14ac:dyDescent="0.25">
      <c r="A41" s="115"/>
      <c r="B41" s="115"/>
      <c r="C41" s="115"/>
      <c r="D41" s="115"/>
      <c r="E41" s="115"/>
      <c r="F41" s="155"/>
      <c r="G41" s="115"/>
      <c r="H41" s="115"/>
      <c r="I41" s="115"/>
      <c r="J41" s="115"/>
      <c r="K41" s="115"/>
      <c r="L41" s="115"/>
    </row>
    <row r="42" spans="1:12" ht="18" customHeight="1" x14ac:dyDescent="0.25">
      <c r="A42" s="141"/>
      <c r="B42" s="141"/>
      <c r="C42" s="141"/>
      <c r="D42" s="141"/>
      <c r="E42" s="141"/>
      <c r="F42" s="142"/>
      <c r="G42" s="141"/>
      <c r="H42" s="141"/>
      <c r="I42" s="141"/>
      <c r="J42" s="141"/>
      <c r="K42" s="141"/>
      <c r="L42" s="141"/>
    </row>
    <row r="43" spans="1:12" ht="18.75" x14ac:dyDescent="0.25">
      <c r="A43" s="237" t="s">
        <v>137</v>
      </c>
      <c r="B43" s="237"/>
      <c r="C43" s="237"/>
      <c r="D43" s="237"/>
      <c r="E43" s="237"/>
      <c r="F43" s="137"/>
      <c r="H43" s="237" t="s">
        <v>137</v>
      </c>
      <c r="I43" s="237"/>
      <c r="J43" s="237"/>
      <c r="K43" s="237"/>
      <c r="L43" s="237"/>
    </row>
    <row r="44" spans="1:12" x14ac:dyDescent="0.25">
      <c r="E44" s="136" t="s">
        <v>95</v>
      </c>
      <c r="F44" s="138"/>
      <c r="L44" s="136" t="s">
        <v>94</v>
      </c>
    </row>
    <row r="45" spans="1:12" ht="17.100000000000001" customHeight="1" x14ac:dyDescent="0.25">
      <c r="A45" s="41" t="s">
        <v>92</v>
      </c>
      <c r="B45" s="95" t="str">
        <f>B3</f>
        <v>ШУМИХА</v>
      </c>
      <c r="C45" s="41"/>
      <c r="D45" s="41"/>
      <c r="F45" s="139"/>
      <c r="H45" s="41" t="s">
        <v>92</v>
      </c>
      <c r="I45" s="95" t="str">
        <f>B3</f>
        <v>ШУМИХА</v>
      </c>
      <c r="J45" s="41"/>
      <c r="K45" s="41"/>
    </row>
    <row r="46" spans="1:12" ht="7.5" customHeight="1" x14ac:dyDescent="0.25">
      <c r="A46" s="41"/>
      <c r="B46" s="41"/>
      <c r="C46" s="41"/>
      <c r="D46" s="41"/>
      <c r="F46" s="139"/>
      <c r="H46" s="41"/>
      <c r="I46" s="41"/>
      <c r="J46" s="41"/>
      <c r="K46" s="41"/>
    </row>
    <row r="47" spans="1:12" ht="23.25" customHeight="1" x14ac:dyDescent="0.25">
      <c r="A47" s="238" t="s">
        <v>93</v>
      </c>
      <c r="B47" s="240" t="s">
        <v>87</v>
      </c>
      <c r="C47" s="242" t="s">
        <v>81</v>
      </c>
      <c r="D47" s="242"/>
      <c r="E47" s="242"/>
      <c r="F47" s="140"/>
      <c r="H47" s="238" t="s">
        <v>93</v>
      </c>
      <c r="I47" s="240" t="s">
        <v>87</v>
      </c>
      <c r="J47" s="242" t="s">
        <v>81</v>
      </c>
      <c r="K47" s="242"/>
      <c r="L47" s="242"/>
    </row>
    <row r="48" spans="1:12" x14ac:dyDescent="0.25">
      <c r="A48" s="239"/>
      <c r="B48" s="241"/>
      <c r="C48" s="242"/>
      <c r="D48" s="242"/>
      <c r="E48" s="242"/>
      <c r="F48" s="140"/>
      <c r="H48" s="239"/>
      <c r="I48" s="241"/>
      <c r="J48" s="242"/>
      <c r="K48" s="242"/>
      <c r="L48" s="242"/>
    </row>
    <row r="49" spans="1:12" ht="24.95" customHeight="1" x14ac:dyDescent="0.25">
      <c r="A49" s="153">
        <f>A35</f>
        <v>0</v>
      </c>
      <c r="B49" s="153" t="str">
        <f>B35</f>
        <v>Миронова Анна</v>
      </c>
      <c r="C49" s="246"/>
      <c r="D49" s="247"/>
      <c r="E49" s="248"/>
      <c r="F49" s="154"/>
      <c r="G49" s="115"/>
      <c r="H49" s="103">
        <f>H35</f>
        <v>0</v>
      </c>
      <c r="I49" s="153" t="str">
        <f>I35</f>
        <v>Лысов Иван</v>
      </c>
      <c r="J49" s="246"/>
      <c r="K49" s="247"/>
      <c r="L49" s="248"/>
    </row>
    <row r="50" spans="1:12" ht="24.95" customHeight="1" x14ac:dyDescent="0.25">
      <c r="A50" s="153">
        <f t="shared" ref="A50:B54" si="4">A36</f>
        <v>0</v>
      </c>
      <c r="B50" s="153" t="str">
        <f t="shared" si="4"/>
        <v>Видченко Диана</v>
      </c>
      <c r="C50" s="246"/>
      <c r="D50" s="247"/>
      <c r="E50" s="248"/>
      <c r="F50" s="154"/>
      <c r="G50" s="115"/>
      <c r="H50" s="103">
        <f t="shared" ref="H50:I54" si="5">H36</f>
        <v>0</v>
      </c>
      <c r="I50" s="153" t="str">
        <f t="shared" si="5"/>
        <v>Кузнецов Иван</v>
      </c>
      <c r="J50" s="246"/>
      <c r="K50" s="247"/>
      <c r="L50" s="248"/>
    </row>
    <row r="51" spans="1:12" ht="24.95" customHeight="1" x14ac:dyDescent="0.25">
      <c r="A51" s="153">
        <f t="shared" si="4"/>
        <v>0</v>
      </c>
      <c r="B51" s="153" t="str">
        <f t="shared" si="4"/>
        <v>Воробьева Софья</v>
      </c>
      <c r="C51" s="246"/>
      <c r="D51" s="247"/>
      <c r="E51" s="248"/>
      <c r="F51" s="154"/>
      <c r="G51" s="115"/>
      <c r="H51" s="103">
        <f t="shared" si="5"/>
        <v>0</v>
      </c>
      <c r="I51" s="153" t="str">
        <f t="shared" si="5"/>
        <v>Степанов Кирилл</v>
      </c>
      <c r="J51" s="246"/>
      <c r="K51" s="247"/>
      <c r="L51" s="248"/>
    </row>
    <row r="52" spans="1:12" ht="24.95" customHeight="1" x14ac:dyDescent="0.25">
      <c r="A52" s="153">
        <f t="shared" si="4"/>
        <v>0</v>
      </c>
      <c r="B52" s="153" t="str">
        <f t="shared" si="4"/>
        <v>Селютина Полина</v>
      </c>
      <c r="C52" s="246"/>
      <c r="D52" s="247"/>
      <c r="E52" s="248"/>
      <c r="F52" s="154"/>
      <c r="G52" s="115"/>
      <c r="H52" s="103">
        <f t="shared" si="5"/>
        <v>0</v>
      </c>
      <c r="I52" s="153" t="str">
        <f t="shared" si="5"/>
        <v>Воробьев Артем</v>
      </c>
      <c r="J52" s="246"/>
      <c r="K52" s="247"/>
      <c r="L52" s="248"/>
    </row>
    <row r="53" spans="1:12" ht="24.95" customHeight="1" x14ac:dyDescent="0.25">
      <c r="A53" s="153">
        <f t="shared" si="4"/>
        <v>0</v>
      </c>
      <c r="B53" s="153" t="str">
        <f t="shared" si="4"/>
        <v>Иванова Вероника</v>
      </c>
      <c r="C53" s="246"/>
      <c r="D53" s="247"/>
      <c r="E53" s="248"/>
      <c r="F53" s="154"/>
      <c r="G53" s="115"/>
      <c r="H53" s="103">
        <f t="shared" si="5"/>
        <v>0</v>
      </c>
      <c r="I53" s="153" t="str">
        <f t="shared" si="5"/>
        <v>Моторин Степан</v>
      </c>
      <c r="J53" s="246"/>
      <c r="K53" s="247"/>
      <c r="L53" s="248"/>
    </row>
    <row r="54" spans="1:12" ht="24.95" customHeight="1" x14ac:dyDescent="0.25">
      <c r="A54" s="153">
        <f t="shared" si="4"/>
        <v>0</v>
      </c>
      <c r="B54" s="153" t="str">
        <f t="shared" si="4"/>
        <v>Остапович Виктория</v>
      </c>
      <c r="C54" s="246"/>
      <c r="D54" s="247"/>
      <c r="E54" s="248"/>
      <c r="F54" s="154"/>
      <c r="G54" s="115"/>
      <c r="H54" s="103">
        <f t="shared" si="5"/>
        <v>0</v>
      </c>
      <c r="I54" s="153" t="str">
        <f t="shared" si="5"/>
        <v>Кузнецов Дмитрий</v>
      </c>
      <c r="J54" s="246"/>
      <c r="K54" s="247"/>
      <c r="L54" s="248"/>
    </row>
    <row r="55" spans="1:12" x14ac:dyDescent="0.25">
      <c r="F55" s="139"/>
    </row>
    <row r="56" spans="1:12" x14ac:dyDescent="0.25">
      <c r="F56" s="139"/>
    </row>
    <row r="57" spans="1:12" ht="18.75" x14ac:dyDescent="0.25">
      <c r="A57" s="237" t="s">
        <v>194</v>
      </c>
      <c r="B57" s="237"/>
      <c r="C57" s="237"/>
      <c r="D57" s="237"/>
      <c r="E57" s="237"/>
      <c r="F57" s="137"/>
      <c r="H57" s="237" t="s">
        <v>194</v>
      </c>
      <c r="I57" s="237"/>
      <c r="J57" s="237"/>
      <c r="K57" s="237"/>
      <c r="L57" s="237"/>
    </row>
    <row r="58" spans="1:12" x14ac:dyDescent="0.25">
      <c r="E58" s="136" t="s">
        <v>95</v>
      </c>
      <c r="F58" s="138"/>
      <c r="L58" s="136" t="s">
        <v>94</v>
      </c>
    </row>
    <row r="59" spans="1:12" ht="17.100000000000001" customHeight="1" x14ac:dyDescent="0.25">
      <c r="A59" s="41" t="s">
        <v>92</v>
      </c>
      <c r="B59" s="95" t="str">
        <f>B3</f>
        <v>ШУМИХА</v>
      </c>
      <c r="C59" s="41"/>
      <c r="D59" s="41"/>
      <c r="F59" s="139"/>
      <c r="H59" s="41" t="s">
        <v>92</v>
      </c>
      <c r="I59" s="95" t="str">
        <f>B3</f>
        <v>ШУМИХА</v>
      </c>
      <c r="J59" s="41"/>
      <c r="K59" s="41"/>
    </row>
    <row r="60" spans="1:12" ht="7.5" customHeight="1" x14ac:dyDescent="0.25">
      <c r="A60" s="41"/>
      <c r="B60" s="41"/>
      <c r="C60" s="41"/>
      <c r="D60" s="41"/>
      <c r="F60" s="139"/>
      <c r="H60" s="41"/>
      <c r="I60" s="41"/>
      <c r="J60" s="41"/>
      <c r="K60" s="41"/>
    </row>
    <row r="61" spans="1:12" ht="23.25" customHeight="1" x14ac:dyDescent="0.25">
      <c r="A61" s="238" t="s">
        <v>93</v>
      </c>
      <c r="B61" s="240" t="s">
        <v>87</v>
      </c>
      <c r="C61" s="242" t="s">
        <v>81</v>
      </c>
      <c r="D61" s="242"/>
      <c r="E61" s="242"/>
      <c r="F61" s="140"/>
      <c r="H61" s="238" t="s">
        <v>93</v>
      </c>
      <c r="I61" s="240" t="s">
        <v>87</v>
      </c>
      <c r="J61" s="242" t="s">
        <v>81</v>
      </c>
      <c r="K61" s="242"/>
      <c r="L61" s="242"/>
    </row>
    <row r="62" spans="1:12" x14ac:dyDescent="0.25">
      <c r="A62" s="239"/>
      <c r="B62" s="241"/>
      <c r="C62" s="242"/>
      <c r="D62" s="242"/>
      <c r="E62" s="242"/>
      <c r="F62" s="140"/>
      <c r="H62" s="239"/>
      <c r="I62" s="241"/>
      <c r="J62" s="242"/>
      <c r="K62" s="242"/>
      <c r="L62" s="242"/>
    </row>
    <row r="63" spans="1:12" ht="24.95" customHeight="1" x14ac:dyDescent="0.25">
      <c r="A63" s="153">
        <f>A49</f>
        <v>0</v>
      </c>
      <c r="B63" s="153" t="str">
        <f>B49</f>
        <v>Миронова Анна</v>
      </c>
      <c r="C63" s="246"/>
      <c r="D63" s="247"/>
      <c r="E63" s="248"/>
      <c r="F63" s="154"/>
      <c r="G63" s="115"/>
      <c r="H63" s="103">
        <f>H49</f>
        <v>0</v>
      </c>
      <c r="I63" s="153" t="str">
        <f>I49</f>
        <v>Лысов Иван</v>
      </c>
      <c r="J63" s="246"/>
      <c r="K63" s="247"/>
      <c r="L63" s="248"/>
    </row>
    <row r="64" spans="1:12" ht="24.95" customHeight="1" x14ac:dyDescent="0.25">
      <c r="A64" s="153">
        <f t="shared" ref="A64:B68" si="6">A50</f>
        <v>0</v>
      </c>
      <c r="B64" s="153" t="str">
        <f t="shared" si="6"/>
        <v>Видченко Диана</v>
      </c>
      <c r="C64" s="246"/>
      <c r="D64" s="247"/>
      <c r="E64" s="248"/>
      <c r="F64" s="154"/>
      <c r="G64" s="115"/>
      <c r="H64" s="103">
        <f t="shared" ref="H64:I68" si="7">H50</f>
        <v>0</v>
      </c>
      <c r="I64" s="153" t="str">
        <f t="shared" si="7"/>
        <v>Кузнецов Иван</v>
      </c>
      <c r="J64" s="246"/>
      <c r="K64" s="247"/>
      <c r="L64" s="248"/>
    </row>
    <row r="65" spans="1:12" ht="24.95" customHeight="1" x14ac:dyDescent="0.25">
      <c r="A65" s="153">
        <f t="shared" si="6"/>
        <v>0</v>
      </c>
      <c r="B65" s="153" t="str">
        <f t="shared" si="6"/>
        <v>Воробьева Софья</v>
      </c>
      <c r="C65" s="246"/>
      <c r="D65" s="247"/>
      <c r="E65" s="248"/>
      <c r="F65" s="154"/>
      <c r="G65" s="115"/>
      <c r="H65" s="103">
        <f t="shared" si="7"/>
        <v>0</v>
      </c>
      <c r="I65" s="153" t="str">
        <f t="shared" si="7"/>
        <v>Степанов Кирилл</v>
      </c>
      <c r="J65" s="246"/>
      <c r="K65" s="247"/>
      <c r="L65" s="248"/>
    </row>
    <row r="66" spans="1:12" ht="24.95" customHeight="1" x14ac:dyDescent="0.25">
      <c r="A66" s="153">
        <f t="shared" si="6"/>
        <v>0</v>
      </c>
      <c r="B66" s="153" t="str">
        <f t="shared" si="6"/>
        <v>Селютина Полина</v>
      </c>
      <c r="C66" s="246"/>
      <c r="D66" s="247"/>
      <c r="E66" s="248"/>
      <c r="F66" s="154"/>
      <c r="G66" s="115"/>
      <c r="H66" s="103">
        <f t="shared" si="7"/>
        <v>0</v>
      </c>
      <c r="I66" s="153" t="str">
        <f t="shared" si="7"/>
        <v>Воробьев Артем</v>
      </c>
      <c r="J66" s="246"/>
      <c r="K66" s="247"/>
      <c r="L66" s="248"/>
    </row>
    <row r="67" spans="1:12" ht="24.95" customHeight="1" x14ac:dyDescent="0.25">
      <c r="A67" s="153">
        <f t="shared" si="6"/>
        <v>0</v>
      </c>
      <c r="B67" s="153" t="str">
        <f t="shared" si="6"/>
        <v>Иванова Вероника</v>
      </c>
      <c r="C67" s="246"/>
      <c r="D67" s="247"/>
      <c r="E67" s="248"/>
      <c r="F67" s="154"/>
      <c r="G67" s="115"/>
      <c r="H67" s="103">
        <f t="shared" si="7"/>
        <v>0</v>
      </c>
      <c r="I67" s="153" t="str">
        <f t="shared" si="7"/>
        <v>Моторин Степан</v>
      </c>
      <c r="J67" s="246"/>
      <c r="K67" s="247"/>
      <c r="L67" s="248"/>
    </row>
    <row r="68" spans="1:12" ht="24.95" customHeight="1" x14ac:dyDescent="0.25">
      <c r="A68" s="153">
        <f t="shared" si="6"/>
        <v>0</v>
      </c>
      <c r="B68" s="153" t="str">
        <f t="shared" si="6"/>
        <v>Остапович Виктория</v>
      </c>
      <c r="C68" s="246"/>
      <c r="D68" s="247"/>
      <c r="E68" s="248"/>
      <c r="F68" s="154"/>
      <c r="G68" s="115"/>
      <c r="H68" s="103">
        <f t="shared" si="7"/>
        <v>0</v>
      </c>
      <c r="I68" s="153" t="str">
        <f t="shared" si="7"/>
        <v>Кузнецов Дмитрий</v>
      </c>
      <c r="J68" s="246"/>
      <c r="K68" s="247"/>
      <c r="L68" s="248"/>
    </row>
    <row r="69" spans="1:12" ht="30.75" customHeight="1" x14ac:dyDescent="0.25">
      <c r="F69" s="139"/>
    </row>
    <row r="70" spans="1:12" ht="18" customHeight="1" x14ac:dyDescent="0.25">
      <c r="A70" s="141"/>
      <c r="B70" s="141"/>
      <c r="C70" s="141"/>
      <c r="D70" s="141"/>
      <c r="E70" s="141"/>
      <c r="F70" s="142"/>
      <c r="G70" s="141"/>
      <c r="H70" s="141"/>
      <c r="I70" s="141"/>
      <c r="J70" s="141"/>
      <c r="K70" s="141"/>
      <c r="L70" s="141"/>
    </row>
    <row r="71" spans="1:12" ht="18.75" x14ac:dyDescent="0.25">
      <c r="A71" s="237"/>
      <c r="B71" s="237"/>
      <c r="C71" s="237"/>
      <c r="D71" s="237"/>
      <c r="E71" s="237"/>
      <c r="F71" s="137"/>
      <c r="H71" s="237"/>
      <c r="I71" s="237"/>
      <c r="J71" s="237"/>
      <c r="K71" s="237"/>
      <c r="L71" s="237"/>
    </row>
    <row r="72" spans="1:12" x14ac:dyDescent="0.25">
      <c r="E72" s="136" t="s">
        <v>95</v>
      </c>
      <c r="F72" s="138"/>
      <c r="L72" s="136" t="s">
        <v>94</v>
      </c>
    </row>
    <row r="73" spans="1:12" ht="17.100000000000001" customHeight="1" x14ac:dyDescent="0.25">
      <c r="A73" s="41" t="s">
        <v>92</v>
      </c>
      <c r="B73" s="95" t="str">
        <f>B3</f>
        <v>ШУМИХА</v>
      </c>
      <c r="C73" s="41"/>
      <c r="D73" s="41"/>
      <c r="F73" s="139"/>
      <c r="H73" s="41" t="s">
        <v>92</v>
      </c>
      <c r="I73" s="95" t="str">
        <f>B3</f>
        <v>ШУМИХА</v>
      </c>
      <c r="J73" s="41"/>
      <c r="K73" s="41"/>
    </row>
    <row r="74" spans="1:12" ht="7.5" customHeight="1" x14ac:dyDescent="0.25">
      <c r="A74" s="41"/>
      <c r="B74" s="41"/>
      <c r="C74" s="41"/>
      <c r="D74" s="41"/>
      <c r="F74" s="139"/>
      <c r="H74" s="41"/>
      <c r="I74" s="41"/>
      <c r="J74" s="41"/>
      <c r="K74" s="41"/>
    </row>
    <row r="75" spans="1:12" ht="23.25" customHeight="1" x14ac:dyDescent="0.25">
      <c r="A75" s="238" t="s">
        <v>93</v>
      </c>
      <c r="B75" s="240" t="s">
        <v>87</v>
      </c>
      <c r="C75" s="242" t="s">
        <v>81</v>
      </c>
      <c r="D75" s="242"/>
      <c r="E75" s="242"/>
      <c r="F75" s="140"/>
      <c r="H75" s="238" t="s">
        <v>93</v>
      </c>
      <c r="I75" s="240" t="s">
        <v>87</v>
      </c>
      <c r="J75" s="242" t="s">
        <v>81</v>
      </c>
      <c r="K75" s="242"/>
      <c r="L75" s="242"/>
    </row>
    <row r="76" spans="1:12" x14ac:dyDescent="0.25">
      <c r="A76" s="239"/>
      <c r="B76" s="241"/>
      <c r="C76" s="242"/>
      <c r="D76" s="242"/>
      <c r="E76" s="242"/>
      <c r="F76" s="140"/>
      <c r="H76" s="239"/>
      <c r="I76" s="241"/>
      <c r="J76" s="242"/>
      <c r="K76" s="242"/>
      <c r="L76" s="242"/>
    </row>
    <row r="77" spans="1:12" ht="24.95" customHeight="1" x14ac:dyDescent="0.25">
      <c r="A77" s="153">
        <f>A63</f>
        <v>0</v>
      </c>
      <c r="B77" s="153" t="str">
        <f>B63</f>
        <v>Миронова Анна</v>
      </c>
      <c r="C77" s="246"/>
      <c r="D77" s="247"/>
      <c r="E77" s="248"/>
      <c r="F77" s="154"/>
      <c r="G77" s="115"/>
      <c r="H77" s="103">
        <f>H63</f>
        <v>0</v>
      </c>
      <c r="I77" s="153" t="str">
        <f>I63</f>
        <v>Лысов Иван</v>
      </c>
      <c r="J77" s="246"/>
      <c r="K77" s="247"/>
      <c r="L77" s="248"/>
    </row>
    <row r="78" spans="1:12" ht="24.95" customHeight="1" x14ac:dyDescent="0.25">
      <c r="A78" s="153">
        <f t="shared" ref="A78:B82" si="8">A64</f>
        <v>0</v>
      </c>
      <c r="B78" s="153" t="str">
        <f t="shared" si="8"/>
        <v>Видченко Диана</v>
      </c>
      <c r="C78" s="246"/>
      <c r="D78" s="247"/>
      <c r="E78" s="248"/>
      <c r="F78" s="154"/>
      <c r="G78" s="115"/>
      <c r="H78" s="103">
        <f t="shared" ref="H78:I82" si="9">H64</f>
        <v>0</v>
      </c>
      <c r="I78" s="153" t="str">
        <f t="shared" si="9"/>
        <v>Кузнецов Иван</v>
      </c>
      <c r="J78" s="246"/>
      <c r="K78" s="247"/>
      <c r="L78" s="248"/>
    </row>
    <row r="79" spans="1:12" ht="24.95" customHeight="1" x14ac:dyDescent="0.25">
      <c r="A79" s="153">
        <f t="shared" si="8"/>
        <v>0</v>
      </c>
      <c r="B79" s="153" t="str">
        <f t="shared" si="8"/>
        <v>Воробьева Софья</v>
      </c>
      <c r="C79" s="246"/>
      <c r="D79" s="247"/>
      <c r="E79" s="248"/>
      <c r="F79" s="154"/>
      <c r="G79" s="115"/>
      <c r="H79" s="103">
        <f t="shared" si="9"/>
        <v>0</v>
      </c>
      <c r="I79" s="153" t="str">
        <f t="shared" si="9"/>
        <v>Степанов Кирилл</v>
      </c>
      <c r="J79" s="246"/>
      <c r="K79" s="247"/>
      <c r="L79" s="248"/>
    </row>
    <row r="80" spans="1:12" ht="24.95" customHeight="1" x14ac:dyDescent="0.25">
      <c r="A80" s="153">
        <f t="shared" si="8"/>
        <v>0</v>
      </c>
      <c r="B80" s="153" t="str">
        <f t="shared" si="8"/>
        <v>Селютина Полина</v>
      </c>
      <c r="C80" s="246"/>
      <c r="D80" s="247"/>
      <c r="E80" s="248"/>
      <c r="F80" s="154"/>
      <c r="G80" s="115"/>
      <c r="H80" s="103">
        <f t="shared" si="9"/>
        <v>0</v>
      </c>
      <c r="I80" s="153" t="str">
        <f t="shared" si="9"/>
        <v>Воробьев Артем</v>
      </c>
      <c r="J80" s="246"/>
      <c r="K80" s="247"/>
      <c r="L80" s="248"/>
    </row>
    <row r="81" spans="1:12" ht="24.95" customHeight="1" x14ac:dyDescent="0.25">
      <c r="A81" s="153">
        <f t="shared" si="8"/>
        <v>0</v>
      </c>
      <c r="B81" s="153" t="str">
        <f t="shared" si="8"/>
        <v>Иванова Вероника</v>
      </c>
      <c r="C81" s="246"/>
      <c r="D81" s="247"/>
      <c r="E81" s="248"/>
      <c r="F81" s="154"/>
      <c r="G81" s="115"/>
      <c r="H81" s="103">
        <f t="shared" si="9"/>
        <v>0</v>
      </c>
      <c r="I81" s="153" t="str">
        <f t="shared" si="9"/>
        <v>Моторин Степан</v>
      </c>
      <c r="J81" s="246"/>
      <c r="K81" s="247"/>
      <c r="L81" s="248"/>
    </row>
    <row r="82" spans="1:12" ht="24.95" customHeight="1" x14ac:dyDescent="0.25">
      <c r="A82" s="153">
        <f t="shared" si="8"/>
        <v>0</v>
      </c>
      <c r="B82" s="153" t="str">
        <f t="shared" si="8"/>
        <v>Остапович Виктория</v>
      </c>
      <c r="C82" s="246"/>
      <c r="D82" s="247"/>
      <c r="E82" s="248"/>
      <c r="F82" s="154"/>
      <c r="G82" s="115"/>
      <c r="H82" s="103">
        <f t="shared" si="9"/>
        <v>0</v>
      </c>
      <c r="I82" s="153" t="str">
        <f t="shared" si="9"/>
        <v>Кузнецов Дмитрий</v>
      </c>
      <c r="J82" s="246"/>
      <c r="K82" s="247"/>
      <c r="L82" s="248"/>
    </row>
    <row r="83" spans="1:12" x14ac:dyDescent="0.25">
      <c r="F83" s="139"/>
    </row>
    <row r="84" spans="1:12" x14ac:dyDescent="0.25">
      <c r="F84" s="139"/>
    </row>
  </sheetData>
  <mergeCells count="108">
    <mergeCell ref="A15:E15"/>
    <mergeCell ref="H15:L15"/>
    <mergeCell ref="A19:A20"/>
    <mergeCell ref="B19:B20"/>
    <mergeCell ref="C19:E20"/>
    <mergeCell ref="H19:H20"/>
    <mergeCell ref="I19:I20"/>
    <mergeCell ref="J19:L20"/>
    <mergeCell ref="A1:E1"/>
    <mergeCell ref="H1:L1"/>
    <mergeCell ref="A5:A6"/>
    <mergeCell ref="B5:B6"/>
    <mergeCell ref="C5:E5"/>
    <mergeCell ref="H5:H6"/>
    <mergeCell ref="I5:I6"/>
    <mergeCell ref="J5:L5"/>
    <mergeCell ref="C24:E24"/>
    <mergeCell ref="J24:L24"/>
    <mergeCell ref="C25:E25"/>
    <mergeCell ref="J25:L25"/>
    <mergeCell ref="C26:E26"/>
    <mergeCell ref="J26:L26"/>
    <mergeCell ref="C21:E21"/>
    <mergeCell ref="J21:L21"/>
    <mergeCell ref="C22:E22"/>
    <mergeCell ref="J22:L22"/>
    <mergeCell ref="C23:E23"/>
    <mergeCell ref="J23:L23"/>
    <mergeCell ref="C35:E35"/>
    <mergeCell ref="J35:L35"/>
    <mergeCell ref="C36:E36"/>
    <mergeCell ref="J36:L36"/>
    <mergeCell ref="C37:E37"/>
    <mergeCell ref="J37:L37"/>
    <mergeCell ref="A29:E29"/>
    <mergeCell ref="H29:L29"/>
    <mergeCell ref="A33:A34"/>
    <mergeCell ref="B33:B34"/>
    <mergeCell ref="C33:E34"/>
    <mergeCell ref="H33:H34"/>
    <mergeCell ref="I33:I34"/>
    <mergeCell ref="J33:L34"/>
    <mergeCell ref="A43:E43"/>
    <mergeCell ref="H43:L43"/>
    <mergeCell ref="A47:A48"/>
    <mergeCell ref="B47:B48"/>
    <mergeCell ref="C47:E48"/>
    <mergeCell ref="H47:H48"/>
    <mergeCell ref="I47:I48"/>
    <mergeCell ref="J47:L48"/>
    <mergeCell ref="C38:E38"/>
    <mergeCell ref="J38:L38"/>
    <mergeCell ref="C39:E39"/>
    <mergeCell ref="J39:L39"/>
    <mergeCell ref="C40:E40"/>
    <mergeCell ref="J40:L40"/>
    <mergeCell ref="C52:E52"/>
    <mergeCell ref="J52:L52"/>
    <mergeCell ref="C53:E53"/>
    <mergeCell ref="J53:L53"/>
    <mergeCell ref="C54:E54"/>
    <mergeCell ref="J54:L54"/>
    <mergeCell ref="C49:E49"/>
    <mergeCell ref="J49:L49"/>
    <mergeCell ref="C50:E50"/>
    <mergeCell ref="J50:L50"/>
    <mergeCell ref="C51:E51"/>
    <mergeCell ref="J51:L51"/>
    <mergeCell ref="C63:E63"/>
    <mergeCell ref="J63:L63"/>
    <mergeCell ref="C64:E64"/>
    <mergeCell ref="J64:L64"/>
    <mergeCell ref="C65:E65"/>
    <mergeCell ref="J65:L65"/>
    <mergeCell ref="A57:E57"/>
    <mergeCell ref="H57:L57"/>
    <mergeCell ref="A61:A62"/>
    <mergeCell ref="B61:B62"/>
    <mergeCell ref="C61:E62"/>
    <mergeCell ref="H61:H62"/>
    <mergeCell ref="I61:I62"/>
    <mergeCell ref="J61:L62"/>
    <mergeCell ref="A71:E71"/>
    <mergeCell ref="H71:L71"/>
    <mergeCell ref="A75:A76"/>
    <mergeCell ref="B75:B76"/>
    <mergeCell ref="C75:E76"/>
    <mergeCell ref="H75:H76"/>
    <mergeCell ref="I75:I76"/>
    <mergeCell ref="J75:L76"/>
    <mergeCell ref="C66:E66"/>
    <mergeCell ref="J66:L66"/>
    <mergeCell ref="C67:E67"/>
    <mergeCell ref="J67:L67"/>
    <mergeCell ref="C68:E68"/>
    <mergeCell ref="J68:L68"/>
    <mergeCell ref="C80:E80"/>
    <mergeCell ref="J80:L80"/>
    <mergeCell ref="C81:E81"/>
    <mergeCell ref="J81:L81"/>
    <mergeCell ref="C82:E82"/>
    <mergeCell ref="J82:L82"/>
    <mergeCell ref="C77:E77"/>
    <mergeCell ref="J77:L77"/>
    <mergeCell ref="C78:E78"/>
    <mergeCell ref="J78:L78"/>
    <mergeCell ref="C79:E79"/>
    <mergeCell ref="J79:L79"/>
  </mergeCells>
  <pageMargins left="0.23622047244094491" right="0.23622047244094491" top="0.23622047244094491" bottom="0.23622047244094491" header="0" footer="0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84"/>
  <sheetViews>
    <sheetView topLeftCell="A43" zoomScale="80" zoomScaleNormal="80" workbookViewId="0">
      <selection activeCell="H57" sqref="H57:L57"/>
    </sheetView>
  </sheetViews>
  <sheetFormatPr defaultRowHeight="15" x14ac:dyDescent="0.25"/>
  <cols>
    <col min="1" max="1" width="10.28515625" customWidth="1"/>
    <col min="2" max="2" width="26" customWidth="1"/>
    <col min="6" max="7" width="7.28515625" customWidth="1"/>
    <col min="8" max="8" width="10.28515625" customWidth="1"/>
    <col min="9" max="9" width="26" customWidth="1"/>
  </cols>
  <sheetData>
    <row r="1" spans="1:12" ht="18.75" x14ac:dyDescent="0.25">
      <c r="A1" s="237" t="s">
        <v>96</v>
      </c>
      <c r="B1" s="237"/>
      <c r="C1" s="237"/>
      <c r="D1" s="237"/>
      <c r="E1" s="237"/>
      <c r="F1" s="137"/>
      <c r="H1" s="237" t="s">
        <v>96</v>
      </c>
      <c r="I1" s="237"/>
      <c r="J1" s="237"/>
      <c r="K1" s="237"/>
      <c r="L1" s="237"/>
    </row>
    <row r="2" spans="1:12" x14ac:dyDescent="0.25">
      <c r="E2" s="136" t="s">
        <v>95</v>
      </c>
      <c r="F2" s="138"/>
      <c r="L2" s="136" t="s">
        <v>94</v>
      </c>
    </row>
    <row r="3" spans="1:12" ht="17.100000000000001" customHeight="1" x14ac:dyDescent="0.25">
      <c r="A3" s="41" t="s">
        <v>92</v>
      </c>
      <c r="B3" s="95" t="str">
        <f>'команда город'!D277</f>
        <v>МИШКИНО</v>
      </c>
      <c r="C3" s="41"/>
      <c r="D3" s="41"/>
      <c r="F3" s="139"/>
      <c r="H3" s="41" t="s">
        <v>92</v>
      </c>
      <c r="I3" s="95" t="str">
        <f>B3</f>
        <v>МИШКИНО</v>
      </c>
      <c r="J3" s="41"/>
      <c r="K3" s="41"/>
    </row>
    <row r="4" spans="1:12" ht="7.5" customHeight="1" x14ac:dyDescent="0.25">
      <c r="A4" s="41"/>
      <c r="B4" s="41"/>
      <c r="C4" s="41"/>
      <c r="D4" s="41"/>
      <c r="F4" s="139"/>
      <c r="H4" s="41"/>
      <c r="I4" s="41"/>
      <c r="J4" s="41"/>
      <c r="K4" s="41"/>
    </row>
    <row r="5" spans="1:12" ht="23.25" customHeight="1" x14ac:dyDescent="0.25">
      <c r="A5" s="238" t="s">
        <v>93</v>
      </c>
      <c r="B5" s="240" t="s">
        <v>87</v>
      </c>
      <c r="C5" s="243" t="s">
        <v>81</v>
      </c>
      <c r="D5" s="244"/>
      <c r="E5" s="245"/>
      <c r="F5" s="140"/>
      <c r="H5" s="238" t="s">
        <v>93</v>
      </c>
      <c r="I5" s="240" t="s">
        <v>87</v>
      </c>
      <c r="J5" s="243" t="s">
        <v>81</v>
      </c>
      <c r="K5" s="244"/>
      <c r="L5" s="245"/>
    </row>
    <row r="6" spans="1:12" x14ac:dyDescent="0.25">
      <c r="A6" s="239"/>
      <c r="B6" s="241"/>
      <c r="C6" s="191">
        <v>1</v>
      </c>
      <c r="D6" s="191">
        <v>2</v>
      </c>
      <c r="E6" s="191">
        <v>3</v>
      </c>
      <c r="F6" s="140"/>
      <c r="H6" s="239"/>
      <c r="I6" s="241"/>
      <c r="J6" s="191">
        <v>1</v>
      </c>
      <c r="K6" s="191">
        <v>2</v>
      </c>
      <c r="L6" s="191">
        <v>3</v>
      </c>
    </row>
    <row r="7" spans="1:12" ht="24.95" customHeight="1" x14ac:dyDescent="0.25">
      <c r="A7" s="151">
        <f>'команда город'!E290</f>
        <v>0</v>
      </c>
      <c r="B7" s="131" t="str">
        <f>'команда город'!B290</f>
        <v>Максимова Валерия</v>
      </c>
      <c r="C7" s="135"/>
      <c r="D7" s="135"/>
      <c r="E7" s="135"/>
      <c r="F7" s="140"/>
      <c r="H7" s="129">
        <f>'команда город'!E277</f>
        <v>0</v>
      </c>
      <c r="I7" s="131" t="str">
        <f>'команда город'!B277</f>
        <v>Пережогин Даниил</v>
      </c>
      <c r="J7" s="135"/>
      <c r="K7" s="135"/>
      <c r="L7" s="135"/>
    </row>
    <row r="8" spans="1:12" ht="24.95" customHeight="1" x14ac:dyDescent="0.25">
      <c r="A8" s="151">
        <f>'команда город'!E291</f>
        <v>0</v>
      </c>
      <c r="B8" s="131" t="str">
        <f>'команда город'!B291</f>
        <v>Нарочная Ольга</v>
      </c>
      <c r="C8" s="135"/>
      <c r="D8" s="135"/>
      <c r="E8" s="135"/>
      <c r="F8" s="140"/>
      <c r="H8" s="129">
        <f>'команда город'!E278</f>
        <v>0</v>
      </c>
      <c r="I8" s="131" t="str">
        <f>'команда город'!B278</f>
        <v>Яковлев Александр</v>
      </c>
      <c r="J8" s="135"/>
      <c r="K8" s="135"/>
      <c r="L8" s="135"/>
    </row>
    <row r="9" spans="1:12" ht="24.95" customHeight="1" x14ac:dyDescent="0.25">
      <c r="A9" s="151">
        <f>'команда город'!E292</f>
        <v>0</v>
      </c>
      <c r="B9" s="131" t="str">
        <f>'команда город'!B292</f>
        <v>Катышева Василиса</v>
      </c>
      <c r="C9" s="135"/>
      <c r="D9" s="135"/>
      <c r="E9" s="135"/>
      <c r="F9" s="140"/>
      <c r="H9" s="129">
        <f>'команда город'!E279</f>
        <v>0</v>
      </c>
      <c r="I9" s="131" t="str">
        <f>'команда город'!B279</f>
        <v>Пудовкин Кирилл</v>
      </c>
      <c r="J9" s="135"/>
      <c r="K9" s="135"/>
      <c r="L9" s="135"/>
    </row>
    <row r="10" spans="1:12" ht="24.95" customHeight="1" x14ac:dyDescent="0.25">
      <c r="A10" s="151">
        <f>'команда город'!E293</f>
        <v>0</v>
      </c>
      <c r="B10" s="131" t="str">
        <f>'команда город'!B293</f>
        <v>Газизова Анастасия</v>
      </c>
      <c r="C10" s="135"/>
      <c r="D10" s="135"/>
      <c r="E10" s="135"/>
      <c r="F10" s="140"/>
      <c r="H10" s="129">
        <f>'команда город'!E280</f>
        <v>0</v>
      </c>
      <c r="I10" s="131" t="str">
        <f>'команда город'!B280</f>
        <v>Логинов Тимофей</v>
      </c>
      <c r="J10" s="135"/>
      <c r="K10" s="135"/>
      <c r="L10" s="135"/>
    </row>
    <row r="11" spans="1:12" ht="24.95" customHeight="1" x14ac:dyDescent="0.25">
      <c r="A11" s="151">
        <f>'команда город'!E294</f>
        <v>0</v>
      </c>
      <c r="B11" s="131" t="str">
        <f>'команда город'!B294</f>
        <v>Шанаурова Валерия</v>
      </c>
      <c r="C11" s="135"/>
      <c r="D11" s="135"/>
      <c r="E11" s="135"/>
      <c r="F11" s="140"/>
      <c r="H11" s="129">
        <f>'команда город'!E281</f>
        <v>0</v>
      </c>
      <c r="I11" s="131" t="str">
        <f>'команда город'!B281</f>
        <v>Сутягин Семен</v>
      </c>
      <c r="J11" s="135"/>
      <c r="K11" s="135"/>
      <c r="L11" s="135"/>
    </row>
    <row r="12" spans="1:12" ht="24.95" customHeight="1" x14ac:dyDescent="0.25">
      <c r="A12" s="151">
        <f>'команда город'!E295</f>
        <v>0</v>
      </c>
      <c r="B12" s="131" t="str">
        <f>'команда город'!B295</f>
        <v>Шибаева Екатерина</v>
      </c>
      <c r="C12" s="135"/>
      <c r="D12" s="135"/>
      <c r="E12" s="135"/>
      <c r="F12" s="140"/>
      <c r="H12" s="129">
        <f>'команда город'!E282</f>
        <v>0</v>
      </c>
      <c r="I12" s="131" t="str">
        <f>'команда город'!B282</f>
        <v>Чемякин Александр</v>
      </c>
      <c r="J12" s="135"/>
      <c r="K12" s="135"/>
      <c r="L12" s="135"/>
    </row>
    <row r="13" spans="1:12" ht="30.75" customHeight="1" x14ac:dyDescent="0.25">
      <c r="F13" s="139"/>
    </row>
    <row r="14" spans="1:12" ht="18" customHeight="1" x14ac:dyDescent="0.25">
      <c r="A14" s="141"/>
      <c r="B14" s="141"/>
      <c r="C14" s="141"/>
      <c r="D14" s="141"/>
      <c r="E14" s="141"/>
      <c r="F14" s="142"/>
      <c r="G14" s="141"/>
      <c r="H14" s="141"/>
      <c r="I14" s="141"/>
      <c r="J14" s="141"/>
      <c r="K14" s="141"/>
      <c r="L14" s="141"/>
    </row>
    <row r="15" spans="1:12" ht="18.75" x14ac:dyDescent="0.25">
      <c r="A15" s="237" t="s">
        <v>135</v>
      </c>
      <c r="B15" s="237"/>
      <c r="C15" s="237"/>
      <c r="D15" s="237"/>
      <c r="E15" s="237"/>
      <c r="F15" s="137"/>
      <c r="H15" s="237" t="s">
        <v>4</v>
      </c>
      <c r="I15" s="237"/>
      <c r="J15" s="237"/>
      <c r="K15" s="237"/>
      <c r="L15" s="237"/>
    </row>
    <row r="16" spans="1:12" x14ac:dyDescent="0.25">
      <c r="E16" s="136" t="s">
        <v>95</v>
      </c>
      <c r="F16" s="138"/>
      <c r="L16" s="136" t="s">
        <v>94</v>
      </c>
    </row>
    <row r="17" spans="1:12" ht="17.100000000000001" customHeight="1" x14ac:dyDescent="0.25">
      <c r="A17" s="41" t="s">
        <v>92</v>
      </c>
      <c r="B17" s="95" t="str">
        <f>B3</f>
        <v>МИШКИНО</v>
      </c>
      <c r="C17" s="41"/>
      <c r="D17" s="41"/>
      <c r="F17" s="139"/>
      <c r="H17" s="41" t="s">
        <v>92</v>
      </c>
      <c r="I17" s="95" t="str">
        <f>B3</f>
        <v>МИШКИНО</v>
      </c>
      <c r="J17" s="41"/>
      <c r="K17" s="41"/>
    </row>
    <row r="18" spans="1:12" ht="7.5" customHeight="1" x14ac:dyDescent="0.25">
      <c r="A18" s="41"/>
      <c r="B18" s="41"/>
      <c r="C18" s="41"/>
      <c r="D18" s="41"/>
      <c r="F18" s="139"/>
      <c r="H18" s="41"/>
      <c r="I18" s="41"/>
      <c r="J18" s="41"/>
      <c r="K18" s="41"/>
    </row>
    <row r="19" spans="1:12" ht="23.25" customHeight="1" x14ac:dyDescent="0.25">
      <c r="A19" s="238" t="s">
        <v>93</v>
      </c>
      <c r="B19" s="240" t="s">
        <v>87</v>
      </c>
      <c r="C19" s="242" t="s">
        <v>81</v>
      </c>
      <c r="D19" s="242"/>
      <c r="E19" s="242"/>
      <c r="F19" s="140"/>
      <c r="H19" s="238" t="s">
        <v>93</v>
      </c>
      <c r="I19" s="240" t="s">
        <v>87</v>
      </c>
      <c r="J19" s="242" t="s">
        <v>81</v>
      </c>
      <c r="K19" s="242"/>
      <c r="L19" s="242"/>
    </row>
    <row r="20" spans="1:12" x14ac:dyDescent="0.25">
      <c r="A20" s="239"/>
      <c r="B20" s="241"/>
      <c r="C20" s="242"/>
      <c r="D20" s="242"/>
      <c r="E20" s="242"/>
      <c r="F20" s="140"/>
      <c r="H20" s="239"/>
      <c r="I20" s="241"/>
      <c r="J20" s="242"/>
      <c r="K20" s="242"/>
      <c r="L20" s="242"/>
    </row>
    <row r="21" spans="1:12" ht="24.95" customHeight="1" x14ac:dyDescent="0.25">
      <c r="A21" s="153">
        <f>A7</f>
        <v>0</v>
      </c>
      <c r="B21" s="153" t="str">
        <f>B7</f>
        <v>Максимова Валерия</v>
      </c>
      <c r="C21" s="246"/>
      <c r="D21" s="247"/>
      <c r="E21" s="248"/>
      <c r="F21" s="154"/>
      <c r="G21" s="115"/>
      <c r="H21" s="103">
        <f>H7</f>
        <v>0</v>
      </c>
      <c r="I21" s="153" t="str">
        <f>I7</f>
        <v>Пережогин Даниил</v>
      </c>
      <c r="J21" s="246"/>
      <c r="K21" s="247"/>
      <c r="L21" s="248"/>
    </row>
    <row r="22" spans="1:12" ht="24.95" customHeight="1" x14ac:dyDescent="0.25">
      <c r="A22" s="153">
        <f t="shared" ref="A22:B26" si="0">A8</f>
        <v>0</v>
      </c>
      <c r="B22" s="153" t="str">
        <f t="shared" si="0"/>
        <v>Нарочная Ольга</v>
      </c>
      <c r="C22" s="246"/>
      <c r="D22" s="247"/>
      <c r="E22" s="248"/>
      <c r="F22" s="154"/>
      <c r="G22" s="115"/>
      <c r="H22" s="103">
        <f t="shared" ref="H22:I26" si="1">H8</f>
        <v>0</v>
      </c>
      <c r="I22" s="153" t="str">
        <f t="shared" si="1"/>
        <v>Яковлев Александр</v>
      </c>
      <c r="J22" s="246"/>
      <c r="K22" s="247"/>
      <c r="L22" s="248"/>
    </row>
    <row r="23" spans="1:12" ht="24.95" customHeight="1" x14ac:dyDescent="0.25">
      <c r="A23" s="153">
        <f t="shared" si="0"/>
        <v>0</v>
      </c>
      <c r="B23" s="153" t="str">
        <f t="shared" si="0"/>
        <v>Катышева Василиса</v>
      </c>
      <c r="C23" s="246"/>
      <c r="D23" s="247"/>
      <c r="E23" s="248"/>
      <c r="F23" s="154"/>
      <c r="G23" s="115"/>
      <c r="H23" s="103">
        <f t="shared" si="1"/>
        <v>0</v>
      </c>
      <c r="I23" s="153" t="str">
        <f t="shared" si="1"/>
        <v>Пудовкин Кирилл</v>
      </c>
      <c r="J23" s="246"/>
      <c r="K23" s="247"/>
      <c r="L23" s="248"/>
    </row>
    <row r="24" spans="1:12" ht="24.95" customHeight="1" x14ac:dyDescent="0.25">
      <c r="A24" s="153">
        <f t="shared" si="0"/>
        <v>0</v>
      </c>
      <c r="B24" s="153" t="str">
        <f t="shared" si="0"/>
        <v>Газизова Анастасия</v>
      </c>
      <c r="C24" s="246"/>
      <c r="D24" s="247"/>
      <c r="E24" s="248"/>
      <c r="F24" s="154"/>
      <c r="G24" s="115"/>
      <c r="H24" s="103">
        <f t="shared" si="1"/>
        <v>0</v>
      </c>
      <c r="I24" s="153" t="str">
        <f t="shared" si="1"/>
        <v>Логинов Тимофей</v>
      </c>
      <c r="J24" s="246"/>
      <c r="K24" s="247"/>
      <c r="L24" s="248"/>
    </row>
    <row r="25" spans="1:12" ht="24.95" customHeight="1" x14ac:dyDescent="0.25">
      <c r="A25" s="153">
        <f t="shared" si="0"/>
        <v>0</v>
      </c>
      <c r="B25" s="153" t="str">
        <f t="shared" si="0"/>
        <v>Шанаурова Валерия</v>
      </c>
      <c r="C25" s="246"/>
      <c r="D25" s="247"/>
      <c r="E25" s="248"/>
      <c r="F25" s="154"/>
      <c r="G25" s="115"/>
      <c r="H25" s="103">
        <f t="shared" si="1"/>
        <v>0</v>
      </c>
      <c r="I25" s="153" t="str">
        <f t="shared" si="1"/>
        <v>Сутягин Семен</v>
      </c>
      <c r="J25" s="246"/>
      <c r="K25" s="247"/>
      <c r="L25" s="248"/>
    </row>
    <row r="26" spans="1:12" ht="24.95" customHeight="1" x14ac:dyDescent="0.25">
      <c r="A26" s="153">
        <f t="shared" si="0"/>
        <v>0</v>
      </c>
      <c r="B26" s="153" t="str">
        <f t="shared" si="0"/>
        <v>Шибаева Екатерина</v>
      </c>
      <c r="C26" s="246"/>
      <c r="D26" s="247"/>
      <c r="E26" s="248"/>
      <c r="F26" s="154"/>
      <c r="G26" s="115"/>
      <c r="H26" s="103">
        <f t="shared" si="1"/>
        <v>0</v>
      </c>
      <c r="I26" s="153" t="str">
        <f t="shared" si="1"/>
        <v>Чемякин Александр</v>
      </c>
      <c r="J26" s="246"/>
      <c r="K26" s="247"/>
      <c r="L26" s="248"/>
    </row>
    <row r="27" spans="1:12" x14ac:dyDescent="0.25">
      <c r="F27" s="139"/>
    </row>
    <row r="28" spans="1:12" x14ac:dyDescent="0.25">
      <c r="F28" s="139"/>
    </row>
    <row r="29" spans="1:12" ht="18.75" x14ac:dyDescent="0.25">
      <c r="A29" s="237" t="s">
        <v>136</v>
      </c>
      <c r="B29" s="237"/>
      <c r="C29" s="237"/>
      <c r="D29" s="237"/>
      <c r="E29" s="237"/>
      <c r="F29" s="137"/>
      <c r="H29" s="237" t="s">
        <v>136</v>
      </c>
      <c r="I29" s="237"/>
      <c r="J29" s="237"/>
      <c r="K29" s="237"/>
      <c r="L29" s="237"/>
    </row>
    <row r="30" spans="1:12" x14ac:dyDescent="0.25">
      <c r="E30" s="136" t="s">
        <v>95</v>
      </c>
      <c r="F30" s="138"/>
      <c r="L30" s="136" t="s">
        <v>94</v>
      </c>
    </row>
    <row r="31" spans="1:12" ht="17.100000000000001" customHeight="1" x14ac:dyDescent="0.25">
      <c r="A31" s="41" t="s">
        <v>92</v>
      </c>
      <c r="B31" s="95" t="str">
        <f>B3</f>
        <v>МИШКИНО</v>
      </c>
      <c r="C31" s="41"/>
      <c r="D31" s="41"/>
      <c r="F31" s="139"/>
      <c r="H31" s="41" t="s">
        <v>92</v>
      </c>
      <c r="I31" s="95" t="str">
        <f>B3</f>
        <v>МИШКИНО</v>
      </c>
      <c r="J31" s="41"/>
      <c r="K31" s="41"/>
    </row>
    <row r="32" spans="1:12" ht="7.5" customHeight="1" x14ac:dyDescent="0.25">
      <c r="A32" s="41"/>
      <c r="B32" s="41"/>
      <c r="C32" s="41"/>
      <c r="D32" s="41"/>
      <c r="F32" s="139"/>
      <c r="H32" s="41"/>
      <c r="I32" s="41"/>
      <c r="J32" s="41"/>
      <c r="K32" s="41"/>
    </row>
    <row r="33" spans="1:12" ht="23.25" customHeight="1" x14ac:dyDescent="0.25">
      <c r="A33" s="238" t="s">
        <v>93</v>
      </c>
      <c r="B33" s="240" t="s">
        <v>87</v>
      </c>
      <c r="C33" s="242" t="s">
        <v>81</v>
      </c>
      <c r="D33" s="242"/>
      <c r="E33" s="242"/>
      <c r="F33" s="140"/>
      <c r="H33" s="238" t="s">
        <v>93</v>
      </c>
      <c r="I33" s="240" t="s">
        <v>87</v>
      </c>
      <c r="J33" s="242" t="s">
        <v>81</v>
      </c>
      <c r="K33" s="242"/>
      <c r="L33" s="242"/>
    </row>
    <row r="34" spans="1:12" x14ac:dyDescent="0.25">
      <c r="A34" s="239"/>
      <c r="B34" s="241"/>
      <c r="C34" s="242"/>
      <c r="D34" s="242"/>
      <c r="E34" s="242"/>
      <c r="F34" s="140"/>
      <c r="H34" s="239"/>
      <c r="I34" s="241"/>
      <c r="J34" s="242"/>
      <c r="K34" s="242"/>
      <c r="L34" s="242"/>
    </row>
    <row r="35" spans="1:12" ht="24.95" customHeight="1" x14ac:dyDescent="0.25">
      <c r="A35" s="153">
        <f>A21</f>
        <v>0</v>
      </c>
      <c r="B35" s="153" t="str">
        <f>B21</f>
        <v>Максимова Валерия</v>
      </c>
      <c r="C35" s="246"/>
      <c r="D35" s="247"/>
      <c r="E35" s="248"/>
      <c r="F35" s="154"/>
      <c r="G35" s="115"/>
      <c r="H35" s="103">
        <f>H21</f>
        <v>0</v>
      </c>
      <c r="I35" s="153" t="str">
        <f>I21</f>
        <v>Пережогин Даниил</v>
      </c>
      <c r="J35" s="246"/>
      <c r="K35" s="247"/>
      <c r="L35" s="248"/>
    </row>
    <row r="36" spans="1:12" ht="24.95" customHeight="1" x14ac:dyDescent="0.25">
      <c r="A36" s="153">
        <f t="shared" ref="A36:B40" si="2">A22</f>
        <v>0</v>
      </c>
      <c r="B36" s="153" t="str">
        <f t="shared" si="2"/>
        <v>Нарочная Ольга</v>
      </c>
      <c r="C36" s="246"/>
      <c r="D36" s="247"/>
      <c r="E36" s="248"/>
      <c r="F36" s="154"/>
      <c r="G36" s="115"/>
      <c r="H36" s="103">
        <f t="shared" ref="H36:I40" si="3">H22</f>
        <v>0</v>
      </c>
      <c r="I36" s="153" t="str">
        <f t="shared" si="3"/>
        <v>Яковлев Александр</v>
      </c>
      <c r="J36" s="246"/>
      <c r="K36" s="247"/>
      <c r="L36" s="248"/>
    </row>
    <row r="37" spans="1:12" ht="24.95" customHeight="1" x14ac:dyDescent="0.25">
      <c r="A37" s="153">
        <f t="shared" si="2"/>
        <v>0</v>
      </c>
      <c r="B37" s="153" t="str">
        <f t="shared" si="2"/>
        <v>Катышева Василиса</v>
      </c>
      <c r="C37" s="246"/>
      <c r="D37" s="247"/>
      <c r="E37" s="248"/>
      <c r="F37" s="154"/>
      <c r="G37" s="115"/>
      <c r="H37" s="103">
        <f t="shared" si="3"/>
        <v>0</v>
      </c>
      <c r="I37" s="153" t="str">
        <f t="shared" si="3"/>
        <v>Пудовкин Кирилл</v>
      </c>
      <c r="J37" s="246"/>
      <c r="K37" s="247"/>
      <c r="L37" s="248"/>
    </row>
    <row r="38" spans="1:12" ht="24.95" customHeight="1" x14ac:dyDescent="0.25">
      <c r="A38" s="153">
        <f t="shared" si="2"/>
        <v>0</v>
      </c>
      <c r="B38" s="153" t="str">
        <f t="shared" si="2"/>
        <v>Газизова Анастасия</v>
      </c>
      <c r="C38" s="246"/>
      <c r="D38" s="247"/>
      <c r="E38" s="248"/>
      <c r="F38" s="154"/>
      <c r="G38" s="115"/>
      <c r="H38" s="103">
        <f t="shared" si="3"/>
        <v>0</v>
      </c>
      <c r="I38" s="153" t="str">
        <f t="shared" si="3"/>
        <v>Логинов Тимофей</v>
      </c>
      <c r="J38" s="246"/>
      <c r="K38" s="247"/>
      <c r="L38" s="248"/>
    </row>
    <row r="39" spans="1:12" ht="24.95" customHeight="1" x14ac:dyDescent="0.25">
      <c r="A39" s="153">
        <f t="shared" si="2"/>
        <v>0</v>
      </c>
      <c r="B39" s="153" t="str">
        <f t="shared" si="2"/>
        <v>Шанаурова Валерия</v>
      </c>
      <c r="C39" s="246"/>
      <c r="D39" s="247"/>
      <c r="E39" s="248"/>
      <c r="F39" s="154"/>
      <c r="G39" s="115"/>
      <c r="H39" s="103">
        <f t="shared" si="3"/>
        <v>0</v>
      </c>
      <c r="I39" s="153" t="str">
        <f t="shared" si="3"/>
        <v>Сутягин Семен</v>
      </c>
      <c r="J39" s="246"/>
      <c r="K39" s="247"/>
      <c r="L39" s="248"/>
    </row>
    <row r="40" spans="1:12" ht="24.95" customHeight="1" x14ac:dyDescent="0.25">
      <c r="A40" s="153">
        <f t="shared" si="2"/>
        <v>0</v>
      </c>
      <c r="B40" s="153" t="str">
        <f t="shared" si="2"/>
        <v>Шибаева Екатерина</v>
      </c>
      <c r="C40" s="246"/>
      <c r="D40" s="247"/>
      <c r="E40" s="248"/>
      <c r="F40" s="154"/>
      <c r="G40" s="115"/>
      <c r="H40" s="103">
        <f t="shared" si="3"/>
        <v>0</v>
      </c>
      <c r="I40" s="153" t="str">
        <f t="shared" si="3"/>
        <v>Чемякин Александр</v>
      </c>
      <c r="J40" s="246"/>
      <c r="K40" s="247"/>
      <c r="L40" s="248"/>
    </row>
    <row r="41" spans="1:12" ht="30.75" customHeight="1" x14ac:dyDescent="0.25">
      <c r="A41" s="115"/>
      <c r="B41" s="115"/>
      <c r="C41" s="115"/>
      <c r="D41" s="115"/>
      <c r="E41" s="115"/>
      <c r="F41" s="155"/>
      <c r="G41" s="115"/>
      <c r="H41" s="115"/>
      <c r="I41" s="115"/>
      <c r="J41" s="115"/>
      <c r="K41" s="115"/>
      <c r="L41" s="115"/>
    </row>
    <row r="42" spans="1:12" ht="18" customHeight="1" x14ac:dyDescent="0.25">
      <c r="A42" s="141"/>
      <c r="B42" s="141"/>
      <c r="C42" s="141"/>
      <c r="D42" s="141"/>
      <c r="E42" s="141"/>
      <c r="F42" s="142"/>
      <c r="G42" s="141"/>
      <c r="H42" s="141"/>
      <c r="I42" s="141"/>
      <c r="J42" s="141"/>
      <c r="K42" s="141"/>
      <c r="L42" s="141"/>
    </row>
    <row r="43" spans="1:12" ht="18.75" x14ac:dyDescent="0.25">
      <c r="A43" s="237" t="s">
        <v>137</v>
      </c>
      <c r="B43" s="237"/>
      <c r="C43" s="237"/>
      <c r="D43" s="237"/>
      <c r="E43" s="237"/>
      <c r="F43" s="137"/>
      <c r="H43" s="237" t="s">
        <v>137</v>
      </c>
      <c r="I43" s="237"/>
      <c r="J43" s="237"/>
      <c r="K43" s="237"/>
      <c r="L43" s="237"/>
    </row>
    <row r="44" spans="1:12" x14ac:dyDescent="0.25">
      <c r="E44" s="136" t="s">
        <v>95</v>
      </c>
      <c r="F44" s="138"/>
      <c r="L44" s="136" t="s">
        <v>94</v>
      </c>
    </row>
    <row r="45" spans="1:12" ht="17.100000000000001" customHeight="1" x14ac:dyDescent="0.25">
      <c r="A45" s="41" t="s">
        <v>92</v>
      </c>
      <c r="B45" s="95" t="str">
        <f>B3</f>
        <v>МИШКИНО</v>
      </c>
      <c r="C45" s="41"/>
      <c r="D45" s="41"/>
      <c r="F45" s="139"/>
      <c r="H45" s="41" t="s">
        <v>92</v>
      </c>
      <c r="I45" s="95" t="str">
        <f>B3</f>
        <v>МИШКИНО</v>
      </c>
      <c r="J45" s="41"/>
      <c r="K45" s="41"/>
    </row>
    <row r="46" spans="1:12" ht="7.5" customHeight="1" x14ac:dyDescent="0.25">
      <c r="A46" s="41"/>
      <c r="B46" s="41"/>
      <c r="C46" s="41"/>
      <c r="D46" s="41"/>
      <c r="F46" s="139"/>
      <c r="H46" s="41"/>
      <c r="I46" s="41"/>
      <c r="J46" s="41"/>
      <c r="K46" s="41"/>
    </row>
    <row r="47" spans="1:12" ht="23.25" customHeight="1" x14ac:dyDescent="0.25">
      <c r="A47" s="238" t="s">
        <v>93</v>
      </c>
      <c r="B47" s="240" t="s">
        <v>87</v>
      </c>
      <c r="C47" s="242" t="s">
        <v>81</v>
      </c>
      <c r="D47" s="242"/>
      <c r="E47" s="242"/>
      <c r="F47" s="140"/>
      <c r="H47" s="238" t="s">
        <v>93</v>
      </c>
      <c r="I47" s="240" t="s">
        <v>87</v>
      </c>
      <c r="J47" s="242" t="s">
        <v>81</v>
      </c>
      <c r="K47" s="242"/>
      <c r="L47" s="242"/>
    </row>
    <row r="48" spans="1:12" x14ac:dyDescent="0.25">
      <c r="A48" s="239"/>
      <c r="B48" s="241"/>
      <c r="C48" s="242"/>
      <c r="D48" s="242"/>
      <c r="E48" s="242"/>
      <c r="F48" s="140"/>
      <c r="H48" s="239"/>
      <c r="I48" s="241"/>
      <c r="J48" s="242"/>
      <c r="K48" s="242"/>
      <c r="L48" s="242"/>
    </row>
    <row r="49" spans="1:12" ht="24.95" customHeight="1" x14ac:dyDescent="0.25">
      <c r="A49" s="153">
        <f>A35</f>
        <v>0</v>
      </c>
      <c r="B49" s="153" t="str">
        <f>B35</f>
        <v>Максимова Валерия</v>
      </c>
      <c r="C49" s="246"/>
      <c r="D49" s="247"/>
      <c r="E49" s="248"/>
      <c r="F49" s="154"/>
      <c r="G49" s="115"/>
      <c r="H49" s="103">
        <f>H35</f>
        <v>0</v>
      </c>
      <c r="I49" s="153" t="str">
        <f>I35</f>
        <v>Пережогин Даниил</v>
      </c>
      <c r="J49" s="246"/>
      <c r="K49" s="247"/>
      <c r="L49" s="248"/>
    </row>
    <row r="50" spans="1:12" ht="24.95" customHeight="1" x14ac:dyDescent="0.25">
      <c r="A50" s="153">
        <f t="shared" ref="A50:B54" si="4">A36</f>
        <v>0</v>
      </c>
      <c r="B50" s="153" t="str">
        <f t="shared" si="4"/>
        <v>Нарочная Ольга</v>
      </c>
      <c r="C50" s="246"/>
      <c r="D50" s="247"/>
      <c r="E50" s="248"/>
      <c r="F50" s="154"/>
      <c r="G50" s="115"/>
      <c r="H50" s="103">
        <f t="shared" ref="H50:I54" si="5">H36</f>
        <v>0</v>
      </c>
      <c r="I50" s="153" t="str">
        <f t="shared" si="5"/>
        <v>Яковлев Александр</v>
      </c>
      <c r="J50" s="246"/>
      <c r="K50" s="247"/>
      <c r="L50" s="248"/>
    </row>
    <row r="51" spans="1:12" ht="24.95" customHeight="1" x14ac:dyDescent="0.25">
      <c r="A51" s="153">
        <f t="shared" si="4"/>
        <v>0</v>
      </c>
      <c r="B51" s="153" t="str">
        <f t="shared" si="4"/>
        <v>Катышева Василиса</v>
      </c>
      <c r="C51" s="246"/>
      <c r="D51" s="247"/>
      <c r="E51" s="248"/>
      <c r="F51" s="154"/>
      <c r="G51" s="115"/>
      <c r="H51" s="103">
        <f t="shared" si="5"/>
        <v>0</v>
      </c>
      <c r="I51" s="153" t="str">
        <f t="shared" si="5"/>
        <v>Пудовкин Кирилл</v>
      </c>
      <c r="J51" s="246"/>
      <c r="K51" s="247"/>
      <c r="L51" s="248"/>
    </row>
    <row r="52" spans="1:12" ht="24.95" customHeight="1" x14ac:dyDescent="0.25">
      <c r="A52" s="153">
        <f t="shared" si="4"/>
        <v>0</v>
      </c>
      <c r="B52" s="153" t="str">
        <f t="shared" si="4"/>
        <v>Газизова Анастасия</v>
      </c>
      <c r="C52" s="246"/>
      <c r="D52" s="247"/>
      <c r="E52" s="248"/>
      <c r="F52" s="154"/>
      <c r="G52" s="115"/>
      <c r="H52" s="103">
        <f t="shared" si="5"/>
        <v>0</v>
      </c>
      <c r="I52" s="153" t="str">
        <f t="shared" si="5"/>
        <v>Логинов Тимофей</v>
      </c>
      <c r="J52" s="246"/>
      <c r="K52" s="247"/>
      <c r="L52" s="248"/>
    </row>
    <row r="53" spans="1:12" ht="24.95" customHeight="1" x14ac:dyDescent="0.25">
      <c r="A53" s="153">
        <f t="shared" si="4"/>
        <v>0</v>
      </c>
      <c r="B53" s="153" t="str">
        <f t="shared" si="4"/>
        <v>Шанаурова Валерия</v>
      </c>
      <c r="C53" s="246"/>
      <c r="D53" s="247"/>
      <c r="E53" s="248"/>
      <c r="F53" s="154"/>
      <c r="G53" s="115"/>
      <c r="H53" s="103">
        <f t="shared" si="5"/>
        <v>0</v>
      </c>
      <c r="I53" s="153" t="str">
        <f t="shared" si="5"/>
        <v>Сутягин Семен</v>
      </c>
      <c r="J53" s="246"/>
      <c r="K53" s="247"/>
      <c r="L53" s="248"/>
    </row>
    <row r="54" spans="1:12" ht="24.95" customHeight="1" x14ac:dyDescent="0.25">
      <c r="A54" s="153">
        <f t="shared" si="4"/>
        <v>0</v>
      </c>
      <c r="B54" s="153" t="str">
        <f t="shared" si="4"/>
        <v>Шибаева Екатерина</v>
      </c>
      <c r="C54" s="246"/>
      <c r="D54" s="247"/>
      <c r="E54" s="248"/>
      <c r="F54" s="154"/>
      <c r="G54" s="115"/>
      <c r="H54" s="103">
        <f t="shared" si="5"/>
        <v>0</v>
      </c>
      <c r="I54" s="153" t="str">
        <f t="shared" si="5"/>
        <v>Чемякин Александр</v>
      </c>
      <c r="J54" s="246"/>
      <c r="K54" s="247"/>
      <c r="L54" s="248"/>
    </row>
    <row r="55" spans="1:12" x14ac:dyDescent="0.25">
      <c r="F55" s="139"/>
    </row>
    <row r="56" spans="1:12" x14ac:dyDescent="0.25">
      <c r="F56" s="139"/>
    </row>
    <row r="57" spans="1:12" ht="18.75" x14ac:dyDescent="0.25">
      <c r="A57" s="237" t="s">
        <v>194</v>
      </c>
      <c r="B57" s="237"/>
      <c r="C57" s="237"/>
      <c r="D57" s="237"/>
      <c r="E57" s="237"/>
      <c r="F57" s="137"/>
      <c r="H57" s="237" t="s">
        <v>194</v>
      </c>
      <c r="I57" s="237"/>
      <c r="J57" s="237"/>
      <c r="K57" s="237"/>
      <c r="L57" s="237"/>
    </row>
    <row r="58" spans="1:12" x14ac:dyDescent="0.25">
      <c r="E58" s="136" t="s">
        <v>95</v>
      </c>
      <c r="F58" s="138"/>
      <c r="L58" s="136" t="s">
        <v>94</v>
      </c>
    </row>
    <row r="59" spans="1:12" ht="17.100000000000001" customHeight="1" x14ac:dyDescent="0.25">
      <c r="A59" s="41" t="s">
        <v>92</v>
      </c>
      <c r="B59" s="95" t="str">
        <f>B3</f>
        <v>МИШКИНО</v>
      </c>
      <c r="C59" s="41"/>
      <c r="D59" s="41"/>
      <c r="F59" s="139"/>
      <c r="H59" s="41" t="s">
        <v>92</v>
      </c>
      <c r="I59" s="95" t="str">
        <f>B3</f>
        <v>МИШКИНО</v>
      </c>
      <c r="J59" s="41"/>
      <c r="K59" s="41"/>
    </row>
    <row r="60" spans="1:12" ht="7.5" customHeight="1" x14ac:dyDescent="0.25">
      <c r="A60" s="41"/>
      <c r="B60" s="41"/>
      <c r="C60" s="41"/>
      <c r="D60" s="41"/>
      <c r="F60" s="139"/>
      <c r="H60" s="41"/>
      <c r="I60" s="41"/>
      <c r="J60" s="41"/>
      <c r="K60" s="41"/>
    </row>
    <row r="61" spans="1:12" ht="23.25" customHeight="1" x14ac:dyDescent="0.25">
      <c r="A61" s="238" t="s">
        <v>93</v>
      </c>
      <c r="B61" s="240" t="s">
        <v>87</v>
      </c>
      <c r="C61" s="242" t="s">
        <v>81</v>
      </c>
      <c r="D61" s="242"/>
      <c r="E61" s="242"/>
      <c r="F61" s="140"/>
      <c r="H61" s="238" t="s">
        <v>93</v>
      </c>
      <c r="I61" s="240" t="s">
        <v>87</v>
      </c>
      <c r="J61" s="242" t="s">
        <v>81</v>
      </c>
      <c r="K61" s="242"/>
      <c r="L61" s="242"/>
    </row>
    <row r="62" spans="1:12" x14ac:dyDescent="0.25">
      <c r="A62" s="239"/>
      <c r="B62" s="241"/>
      <c r="C62" s="242"/>
      <c r="D62" s="242"/>
      <c r="E62" s="242"/>
      <c r="F62" s="140"/>
      <c r="H62" s="239"/>
      <c r="I62" s="241"/>
      <c r="J62" s="242"/>
      <c r="K62" s="242"/>
      <c r="L62" s="242"/>
    </row>
    <row r="63" spans="1:12" ht="24.95" customHeight="1" x14ac:dyDescent="0.25">
      <c r="A63" s="153">
        <f>A49</f>
        <v>0</v>
      </c>
      <c r="B63" s="153" t="str">
        <f>B49</f>
        <v>Максимова Валерия</v>
      </c>
      <c r="C63" s="246"/>
      <c r="D63" s="247"/>
      <c r="E63" s="248"/>
      <c r="F63" s="154"/>
      <c r="G63" s="115"/>
      <c r="H63" s="103">
        <f>H49</f>
        <v>0</v>
      </c>
      <c r="I63" s="153" t="str">
        <f>I49</f>
        <v>Пережогин Даниил</v>
      </c>
      <c r="J63" s="246"/>
      <c r="K63" s="247"/>
      <c r="L63" s="248"/>
    </row>
    <row r="64" spans="1:12" ht="24.95" customHeight="1" x14ac:dyDescent="0.25">
      <c r="A64" s="153">
        <f t="shared" ref="A64:B68" si="6">A50</f>
        <v>0</v>
      </c>
      <c r="B64" s="153" t="str">
        <f t="shared" si="6"/>
        <v>Нарочная Ольга</v>
      </c>
      <c r="C64" s="246"/>
      <c r="D64" s="247"/>
      <c r="E64" s="248"/>
      <c r="F64" s="154"/>
      <c r="G64" s="115"/>
      <c r="H64" s="103">
        <f t="shared" ref="H64:I68" si="7">H50</f>
        <v>0</v>
      </c>
      <c r="I64" s="153" t="str">
        <f t="shared" si="7"/>
        <v>Яковлев Александр</v>
      </c>
      <c r="J64" s="246"/>
      <c r="K64" s="247"/>
      <c r="L64" s="248"/>
    </row>
    <row r="65" spans="1:12" ht="24.95" customHeight="1" x14ac:dyDescent="0.25">
      <c r="A65" s="153">
        <f t="shared" si="6"/>
        <v>0</v>
      </c>
      <c r="B65" s="153" t="str">
        <f t="shared" si="6"/>
        <v>Катышева Василиса</v>
      </c>
      <c r="C65" s="246"/>
      <c r="D65" s="247"/>
      <c r="E65" s="248"/>
      <c r="F65" s="154"/>
      <c r="G65" s="115"/>
      <c r="H65" s="103">
        <f t="shared" si="7"/>
        <v>0</v>
      </c>
      <c r="I65" s="153" t="str">
        <f t="shared" si="7"/>
        <v>Пудовкин Кирилл</v>
      </c>
      <c r="J65" s="246"/>
      <c r="K65" s="247"/>
      <c r="L65" s="248"/>
    </row>
    <row r="66" spans="1:12" ht="24.95" customHeight="1" x14ac:dyDescent="0.25">
      <c r="A66" s="153">
        <f t="shared" si="6"/>
        <v>0</v>
      </c>
      <c r="B66" s="153" t="str">
        <f t="shared" si="6"/>
        <v>Газизова Анастасия</v>
      </c>
      <c r="C66" s="246"/>
      <c r="D66" s="247"/>
      <c r="E66" s="248"/>
      <c r="F66" s="154"/>
      <c r="G66" s="115"/>
      <c r="H66" s="103">
        <f t="shared" si="7"/>
        <v>0</v>
      </c>
      <c r="I66" s="153" t="str">
        <f t="shared" si="7"/>
        <v>Логинов Тимофей</v>
      </c>
      <c r="J66" s="246"/>
      <c r="K66" s="247"/>
      <c r="L66" s="248"/>
    </row>
    <row r="67" spans="1:12" ht="24.95" customHeight="1" x14ac:dyDescent="0.25">
      <c r="A67" s="153">
        <f t="shared" si="6"/>
        <v>0</v>
      </c>
      <c r="B67" s="153" t="str">
        <f t="shared" si="6"/>
        <v>Шанаурова Валерия</v>
      </c>
      <c r="C67" s="246"/>
      <c r="D67" s="247"/>
      <c r="E67" s="248"/>
      <c r="F67" s="154"/>
      <c r="G67" s="115"/>
      <c r="H67" s="103">
        <f t="shared" si="7"/>
        <v>0</v>
      </c>
      <c r="I67" s="153" t="str">
        <f t="shared" si="7"/>
        <v>Сутягин Семен</v>
      </c>
      <c r="J67" s="246"/>
      <c r="K67" s="247"/>
      <c r="L67" s="248"/>
    </row>
    <row r="68" spans="1:12" ht="24.95" customHeight="1" x14ac:dyDescent="0.25">
      <c r="A68" s="153">
        <f t="shared" si="6"/>
        <v>0</v>
      </c>
      <c r="B68" s="153" t="str">
        <f t="shared" si="6"/>
        <v>Шибаева Екатерина</v>
      </c>
      <c r="C68" s="246"/>
      <c r="D68" s="247"/>
      <c r="E68" s="248"/>
      <c r="F68" s="154"/>
      <c r="G68" s="115"/>
      <c r="H68" s="103">
        <f t="shared" si="7"/>
        <v>0</v>
      </c>
      <c r="I68" s="153" t="str">
        <f t="shared" si="7"/>
        <v>Чемякин Александр</v>
      </c>
      <c r="J68" s="246"/>
      <c r="K68" s="247"/>
      <c r="L68" s="248"/>
    </row>
    <row r="69" spans="1:12" ht="30.75" customHeight="1" x14ac:dyDescent="0.25">
      <c r="F69" s="139"/>
    </row>
    <row r="70" spans="1:12" ht="18" customHeight="1" x14ac:dyDescent="0.25">
      <c r="A70" s="141"/>
      <c r="B70" s="141"/>
      <c r="C70" s="141"/>
      <c r="D70" s="141"/>
      <c r="E70" s="141"/>
      <c r="F70" s="142"/>
      <c r="G70" s="141"/>
      <c r="H70" s="141"/>
      <c r="I70" s="141"/>
      <c r="J70" s="141"/>
      <c r="K70" s="141"/>
      <c r="L70" s="141"/>
    </row>
    <row r="71" spans="1:12" ht="18.75" x14ac:dyDescent="0.25">
      <c r="A71" s="237"/>
      <c r="B71" s="237"/>
      <c r="C71" s="237"/>
      <c r="D71" s="237"/>
      <c r="E71" s="237"/>
      <c r="F71" s="137"/>
      <c r="H71" s="237"/>
      <c r="I71" s="237"/>
      <c r="J71" s="237"/>
      <c r="K71" s="237"/>
      <c r="L71" s="237"/>
    </row>
    <row r="72" spans="1:12" x14ac:dyDescent="0.25">
      <c r="E72" s="136" t="s">
        <v>95</v>
      </c>
      <c r="F72" s="138"/>
      <c r="L72" s="136" t="s">
        <v>94</v>
      </c>
    </row>
    <row r="73" spans="1:12" ht="17.100000000000001" customHeight="1" x14ac:dyDescent="0.25">
      <c r="A73" s="41" t="s">
        <v>92</v>
      </c>
      <c r="B73" s="95" t="str">
        <f>B3</f>
        <v>МИШКИНО</v>
      </c>
      <c r="C73" s="41"/>
      <c r="D73" s="41"/>
      <c r="F73" s="139"/>
      <c r="H73" s="41" t="s">
        <v>92</v>
      </c>
      <c r="I73" s="95" t="str">
        <f>B3</f>
        <v>МИШКИНО</v>
      </c>
      <c r="J73" s="41"/>
      <c r="K73" s="41"/>
    </row>
    <row r="74" spans="1:12" ht="7.5" customHeight="1" x14ac:dyDescent="0.25">
      <c r="A74" s="41"/>
      <c r="B74" s="41"/>
      <c r="C74" s="41"/>
      <c r="D74" s="41"/>
      <c r="F74" s="139"/>
      <c r="H74" s="41"/>
      <c r="I74" s="41"/>
      <c r="J74" s="41"/>
      <c r="K74" s="41"/>
    </row>
    <row r="75" spans="1:12" ht="23.25" customHeight="1" x14ac:dyDescent="0.25">
      <c r="A75" s="238" t="s">
        <v>93</v>
      </c>
      <c r="B75" s="240" t="s">
        <v>87</v>
      </c>
      <c r="C75" s="242" t="s">
        <v>81</v>
      </c>
      <c r="D75" s="242"/>
      <c r="E75" s="242"/>
      <c r="F75" s="140"/>
      <c r="H75" s="238" t="s">
        <v>93</v>
      </c>
      <c r="I75" s="240" t="s">
        <v>87</v>
      </c>
      <c r="J75" s="242" t="s">
        <v>81</v>
      </c>
      <c r="K75" s="242"/>
      <c r="L75" s="242"/>
    </row>
    <row r="76" spans="1:12" x14ac:dyDescent="0.25">
      <c r="A76" s="239"/>
      <c r="B76" s="241"/>
      <c r="C76" s="242"/>
      <c r="D76" s="242"/>
      <c r="E76" s="242"/>
      <c r="F76" s="140"/>
      <c r="H76" s="239"/>
      <c r="I76" s="241"/>
      <c r="J76" s="242"/>
      <c r="K76" s="242"/>
      <c r="L76" s="242"/>
    </row>
    <row r="77" spans="1:12" ht="24.95" customHeight="1" x14ac:dyDescent="0.25">
      <c r="A77" s="153">
        <f>A63</f>
        <v>0</v>
      </c>
      <c r="B77" s="153" t="str">
        <f>B63</f>
        <v>Максимова Валерия</v>
      </c>
      <c r="C77" s="246"/>
      <c r="D77" s="247"/>
      <c r="E77" s="248"/>
      <c r="F77" s="154"/>
      <c r="G77" s="115"/>
      <c r="H77" s="103">
        <f>H63</f>
        <v>0</v>
      </c>
      <c r="I77" s="153" t="str">
        <f>I63</f>
        <v>Пережогин Даниил</v>
      </c>
      <c r="J77" s="246"/>
      <c r="K77" s="247"/>
      <c r="L77" s="248"/>
    </row>
    <row r="78" spans="1:12" ht="24.95" customHeight="1" x14ac:dyDescent="0.25">
      <c r="A78" s="153">
        <f t="shared" ref="A78:B82" si="8">A64</f>
        <v>0</v>
      </c>
      <c r="B78" s="153" t="str">
        <f t="shared" si="8"/>
        <v>Нарочная Ольга</v>
      </c>
      <c r="C78" s="246"/>
      <c r="D78" s="247"/>
      <c r="E78" s="248"/>
      <c r="F78" s="154"/>
      <c r="G78" s="115"/>
      <c r="H78" s="103">
        <f t="shared" ref="H78:I82" si="9">H64</f>
        <v>0</v>
      </c>
      <c r="I78" s="153" t="str">
        <f t="shared" si="9"/>
        <v>Яковлев Александр</v>
      </c>
      <c r="J78" s="246"/>
      <c r="K78" s="247"/>
      <c r="L78" s="248"/>
    </row>
    <row r="79" spans="1:12" ht="24.95" customHeight="1" x14ac:dyDescent="0.25">
      <c r="A79" s="153">
        <f t="shared" si="8"/>
        <v>0</v>
      </c>
      <c r="B79" s="153" t="str">
        <f t="shared" si="8"/>
        <v>Катышева Василиса</v>
      </c>
      <c r="C79" s="246"/>
      <c r="D79" s="247"/>
      <c r="E79" s="248"/>
      <c r="F79" s="154"/>
      <c r="G79" s="115"/>
      <c r="H79" s="103">
        <f t="shared" si="9"/>
        <v>0</v>
      </c>
      <c r="I79" s="153" t="str">
        <f t="shared" si="9"/>
        <v>Пудовкин Кирилл</v>
      </c>
      <c r="J79" s="246"/>
      <c r="K79" s="247"/>
      <c r="L79" s="248"/>
    </row>
    <row r="80" spans="1:12" ht="24.95" customHeight="1" x14ac:dyDescent="0.25">
      <c r="A80" s="153">
        <f t="shared" si="8"/>
        <v>0</v>
      </c>
      <c r="B80" s="153" t="str">
        <f t="shared" si="8"/>
        <v>Газизова Анастасия</v>
      </c>
      <c r="C80" s="246"/>
      <c r="D80" s="247"/>
      <c r="E80" s="248"/>
      <c r="F80" s="154"/>
      <c r="G80" s="115"/>
      <c r="H80" s="103">
        <f t="shared" si="9"/>
        <v>0</v>
      </c>
      <c r="I80" s="153" t="str">
        <f t="shared" si="9"/>
        <v>Логинов Тимофей</v>
      </c>
      <c r="J80" s="246"/>
      <c r="K80" s="247"/>
      <c r="L80" s="248"/>
    </row>
    <row r="81" spans="1:12" ht="24.95" customHeight="1" x14ac:dyDescent="0.25">
      <c r="A81" s="153">
        <f t="shared" si="8"/>
        <v>0</v>
      </c>
      <c r="B81" s="153" t="str">
        <f t="shared" si="8"/>
        <v>Шанаурова Валерия</v>
      </c>
      <c r="C81" s="246"/>
      <c r="D81" s="247"/>
      <c r="E81" s="248"/>
      <c r="F81" s="154"/>
      <c r="G81" s="115"/>
      <c r="H81" s="103">
        <f t="shared" si="9"/>
        <v>0</v>
      </c>
      <c r="I81" s="153" t="str">
        <f t="shared" si="9"/>
        <v>Сутягин Семен</v>
      </c>
      <c r="J81" s="246"/>
      <c r="K81" s="247"/>
      <c r="L81" s="248"/>
    </row>
    <row r="82" spans="1:12" ht="24.95" customHeight="1" x14ac:dyDescent="0.25">
      <c r="A82" s="153">
        <f t="shared" si="8"/>
        <v>0</v>
      </c>
      <c r="B82" s="153" t="str">
        <f t="shared" si="8"/>
        <v>Шибаева Екатерина</v>
      </c>
      <c r="C82" s="246"/>
      <c r="D82" s="247"/>
      <c r="E82" s="248"/>
      <c r="F82" s="154"/>
      <c r="G82" s="115"/>
      <c r="H82" s="103">
        <f t="shared" si="9"/>
        <v>0</v>
      </c>
      <c r="I82" s="153" t="str">
        <f t="shared" si="9"/>
        <v>Чемякин Александр</v>
      </c>
      <c r="J82" s="246"/>
      <c r="K82" s="247"/>
      <c r="L82" s="248"/>
    </row>
    <row r="83" spans="1:12" x14ac:dyDescent="0.25">
      <c r="F83" s="139"/>
    </row>
    <row r="84" spans="1:12" x14ac:dyDescent="0.25">
      <c r="F84" s="139"/>
    </row>
  </sheetData>
  <mergeCells count="108">
    <mergeCell ref="A15:E15"/>
    <mergeCell ref="H15:L15"/>
    <mergeCell ref="A19:A20"/>
    <mergeCell ref="B19:B20"/>
    <mergeCell ref="C19:E20"/>
    <mergeCell ref="H19:H20"/>
    <mergeCell ref="I19:I20"/>
    <mergeCell ref="J19:L20"/>
    <mergeCell ref="A1:E1"/>
    <mergeCell ref="H1:L1"/>
    <mergeCell ref="A5:A6"/>
    <mergeCell ref="B5:B6"/>
    <mergeCell ref="C5:E5"/>
    <mergeCell ref="H5:H6"/>
    <mergeCell ref="I5:I6"/>
    <mergeCell ref="J5:L5"/>
    <mergeCell ref="C24:E24"/>
    <mergeCell ref="J24:L24"/>
    <mergeCell ref="C25:E25"/>
    <mergeCell ref="J25:L25"/>
    <mergeCell ref="C26:E26"/>
    <mergeCell ref="J26:L26"/>
    <mergeCell ref="C21:E21"/>
    <mergeCell ref="J21:L21"/>
    <mergeCell ref="C22:E22"/>
    <mergeCell ref="J22:L22"/>
    <mergeCell ref="C23:E23"/>
    <mergeCell ref="J23:L23"/>
    <mergeCell ref="C35:E35"/>
    <mergeCell ref="J35:L35"/>
    <mergeCell ref="C36:E36"/>
    <mergeCell ref="J36:L36"/>
    <mergeCell ref="C37:E37"/>
    <mergeCell ref="J37:L37"/>
    <mergeCell ref="A29:E29"/>
    <mergeCell ref="H29:L29"/>
    <mergeCell ref="A33:A34"/>
    <mergeCell ref="B33:B34"/>
    <mergeCell ref="C33:E34"/>
    <mergeCell ref="H33:H34"/>
    <mergeCell ref="I33:I34"/>
    <mergeCell ref="J33:L34"/>
    <mergeCell ref="A43:E43"/>
    <mergeCell ref="H43:L43"/>
    <mergeCell ref="A47:A48"/>
    <mergeCell ref="B47:B48"/>
    <mergeCell ref="C47:E48"/>
    <mergeCell ref="H47:H48"/>
    <mergeCell ref="I47:I48"/>
    <mergeCell ref="J47:L48"/>
    <mergeCell ref="C38:E38"/>
    <mergeCell ref="J38:L38"/>
    <mergeCell ref="C39:E39"/>
    <mergeCell ref="J39:L39"/>
    <mergeCell ref="C40:E40"/>
    <mergeCell ref="J40:L40"/>
    <mergeCell ref="C52:E52"/>
    <mergeCell ref="J52:L52"/>
    <mergeCell ref="C53:E53"/>
    <mergeCell ref="J53:L53"/>
    <mergeCell ref="C54:E54"/>
    <mergeCell ref="J54:L54"/>
    <mergeCell ref="C49:E49"/>
    <mergeCell ref="J49:L49"/>
    <mergeCell ref="C50:E50"/>
    <mergeCell ref="J50:L50"/>
    <mergeCell ref="C51:E51"/>
    <mergeCell ref="J51:L51"/>
    <mergeCell ref="C63:E63"/>
    <mergeCell ref="J63:L63"/>
    <mergeCell ref="C64:E64"/>
    <mergeCell ref="J64:L64"/>
    <mergeCell ref="C65:E65"/>
    <mergeCell ref="J65:L65"/>
    <mergeCell ref="A57:E57"/>
    <mergeCell ref="H57:L57"/>
    <mergeCell ref="A61:A62"/>
    <mergeCell ref="B61:B62"/>
    <mergeCell ref="C61:E62"/>
    <mergeCell ref="H61:H62"/>
    <mergeCell ref="I61:I62"/>
    <mergeCell ref="J61:L62"/>
    <mergeCell ref="A71:E71"/>
    <mergeCell ref="H71:L71"/>
    <mergeCell ref="A75:A76"/>
    <mergeCell ref="B75:B76"/>
    <mergeCell ref="C75:E76"/>
    <mergeCell ref="H75:H76"/>
    <mergeCell ref="I75:I76"/>
    <mergeCell ref="J75:L76"/>
    <mergeCell ref="C66:E66"/>
    <mergeCell ref="J66:L66"/>
    <mergeCell ref="C67:E67"/>
    <mergeCell ref="J67:L67"/>
    <mergeCell ref="C68:E68"/>
    <mergeCell ref="J68:L68"/>
    <mergeCell ref="C80:E80"/>
    <mergeCell ref="J80:L80"/>
    <mergeCell ref="C81:E81"/>
    <mergeCell ref="J81:L81"/>
    <mergeCell ref="C82:E82"/>
    <mergeCell ref="J82:L82"/>
    <mergeCell ref="C77:E77"/>
    <mergeCell ref="J77:L77"/>
    <mergeCell ref="C78:E78"/>
    <mergeCell ref="J78:L78"/>
    <mergeCell ref="C79:E79"/>
    <mergeCell ref="J79:L79"/>
  </mergeCells>
  <pageMargins left="0.23622047244094491" right="0.23622047244094491" top="0.23622047244094491" bottom="0.23622047244094491" header="0" footer="0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84"/>
  <sheetViews>
    <sheetView topLeftCell="A55" zoomScale="80" zoomScaleNormal="80" workbookViewId="0">
      <selection activeCell="H57" sqref="H57:L57"/>
    </sheetView>
  </sheetViews>
  <sheetFormatPr defaultRowHeight="15" x14ac:dyDescent="0.25"/>
  <cols>
    <col min="1" max="1" width="10.28515625" customWidth="1"/>
    <col min="2" max="2" width="26" customWidth="1"/>
    <col min="6" max="7" width="7.28515625" customWidth="1"/>
    <col min="8" max="8" width="10.28515625" customWidth="1"/>
    <col min="9" max="9" width="26" customWidth="1"/>
  </cols>
  <sheetData>
    <row r="1" spans="1:12" ht="18.75" x14ac:dyDescent="0.25">
      <c r="A1" s="237" t="s">
        <v>96</v>
      </c>
      <c r="B1" s="237"/>
      <c r="C1" s="237"/>
      <c r="D1" s="237"/>
      <c r="E1" s="237"/>
      <c r="F1" s="137"/>
      <c r="H1" s="237" t="s">
        <v>96</v>
      </c>
      <c r="I1" s="237"/>
      <c r="J1" s="237"/>
      <c r="K1" s="237"/>
      <c r="L1" s="237"/>
    </row>
    <row r="2" spans="1:12" x14ac:dyDescent="0.25">
      <c r="E2" s="136" t="s">
        <v>95</v>
      </c>
      <c r="F2" s="138"/>
      <c r="L2" s="136" t="s">
        <v>94</v>
      </c>
    </row>
    <row r="3" spans="1:12" ht="17.100000000000001" customHeight="1" x14ac:dyDescent="0.25">
      <c r="A3" s="41" t="s">
        <v>92</v>
      </c>
      <c r="B3" s="95" t="str">
        <f>'команда город'!D310</f>
        <v>Варгаши</v>
      </c>
      <c r="C3" s="41"/>
      <c r="D3" s="41"/>
      <c r="F3" s="139"/>
      <c r="H3" s="41" t="s">
        <v>92</v>
      </c>
      <c r="I3" s="95" t="str">
        <f>B3</f>
        <v>Варгаши</v>
      </c>
      <c r="J3" s="41"/>
      <c r="K3" s="41"/>
    </row>
    <row r="4" spans="1:12" ht="7.5" customHeight="1" x14ac:dyDescent="0.25">
      <c r="A4" s="41"/>
      <c r="B4" s="41"/>
      <c r="C4" s="41"/>
      <c r="D4" s="41"/>
      <c r="F4" s="139"/>
      <c r="H4" s="41"/>
      <c r="I4" s="41"/>
      <c r="J4" s="41"/>
      <c r="K4" s="41"/>
    </row>
    <row r="5" spans="1:12" ht="23.25" customHeight="1" x14ac:dyDescent="0.25">
      <c r="A5" s="238" t="s">
        <v>93</v>
      </c>
      <c r="B5" s="240" t="s">
        <v>87</v>
      </c>
      <c r="C5" s="243" t="s">
        <v>81</v>
      </c>
      <c r="D5" s="244"/>
      <c r="E5" s="245"/>
      <c r="F5" s="140"/>
      <c r="H5" s="238" t="s">
        <v>93</v>
      </c>
      <c r="I5" s="240" t="s">
        <v>87</v>
      </c>
      <c r="J5" s="243" t="s">
        <v>81</v>
      </c>
      <c r="K5" s="244"/>
      <c r="L5" s="245"/>
    </row>
    <row r="6" spans="1:12" x14ac:dyDescent="0.25">
      <c r="A6" s="239"/>
      <c r="B6" s="241"/>
      <c r="C6" s="191">
        <v>1</v>
      </c>
      <c r="D6" s="191">
        <v>2</v>
      </c>
      <c r="E6" s="191">
        <v>3</v>
      </c>
      <c r="F6" s="140"/>
      <c r="H6" s="239"/>
      <c r="I6" s="241"/>
      <c r="J6" s="191">
        <v>1</v>
      </c>
      <c r="K6" s="191">
        <v>2</v>
      </c>
      <c r="L6" s="191">
        <v>3</v>
      </c>
    </row>
    <row r="7" spans="1:12" ht="24.95" customHeight="1" x14ac:dyDescent="0.25">
      <c r="A7" s="151">
        <f>'команда город'!E323</f>
        <v>0</v>
      </c>
      <c r="B7" s="131" t="str">
        <f>'команда город'!B323</f>
        <v>Евдокимова Дарина</v>
      </c>
      <c r="C7" s="135"/>
      <c r="D7" s="135"/>
      <c r="E7" s="135"/>
      <c r="F7" s="140"/>
      <c r="H7" s="129">
        <f>'команда город'!E310</f>
        <v>0</v>
      </c>
      <c r="I7" s="131" t="str">
        <f>'команда город'!B310</f>
        <v>Глущенко Даниил</v>
      </c>
      <c r="J7" s="135"/>
      <c r="K7" s="135"/>
      <c r="L7" s="135"/>
    </row>
    <row r="8" spans="1:12" ht="24.95" customHeight="1" x14ac:dyDescent="0.25">
      <c r="A8" s="151">
        <f>'команда город'!E324</f>
        <v>0</v>
      </c>
      <c r="B8" s="131" t="str">
        <f>'команда город'!B324</f>
        <v>Колесникова Анастасия</v>
      </c>
      <c r="C8" s="135"/>
      <c r="D8" s="135"/>
      <c r="E8" s="135"/>
      <c r="F8" s="140"/>
      <c r="H8" s="129">
        <f>'команда город'!E311</f>
        <v>0</v>
      </c>
      <c r="I8" s="131" t="str">
        <f>'команда город'!B311</f>
        <v>Ерохин Денис</v>
      </c>
      <c r="J8" s="135"/>
      <c r="K8" s="135"/>
      <c r="L8" s="135"/>
    </row>
    <row r="9" spans="1:12" ht="24.95" customHeight="1" x14ac:dyDescent="0.25">
      <c r="A9" s="151">
        <f>'команда город'!E325</f>
        <v>0</v>
      </c>
      <c r="B9" s="131" t="str">
        <f>'команда город'!B325</f>
        <v>Осипова Елизавета</v>
      </c>
      <c r="C9" s="135"/>
      <c r="D9" s="135"/>
      <c r="E9" s="135"/>
      <c r="F9" s="140"/>
      <c r="H9" s="129">
        <f>'команда город'!E312</f>
        <v>0</v>
      </c>
      <c r="I9" s="131" t="str">
        <f>'команда город'!B312</f>
        <v>Игнатьев Арсений</v>
      </c>
      <c r="J9" s="135"/>
      <c r="K9" s="135"/>
      <c r="L9" s="135"/>
    </row>
    <row r="10" spans="1:12" ht="24.95" customHeight="1" x14ac:dyDescent="0.25">
      <c r="A10" s="151">
        <f>'команда город'!E326</f>
        <v>0</v>
      </c>
      <c r="B10" s="131" t="str">
        <f>'команда город'!B326</f>
        <v>Попкова Александра</v>
      </c>
      <c r="C10" s="135"/>
      <c r="D10" s="135"/>
      <c r="E10" s="135"/>
      <c r="F10" s="140"/>
      <c r="H10" s="129">
        <f>'команда город'!E313</f>
        <v>0</v>
      </c>
      <c r="I10" s="131" t="str">
        <f>'команда город'!B313</f>
        <v>Литвинов Сергей</v>
      </c>
      <c r="J10" s="135"/>
      <c r="K10" s="135"/>
      <c r="L10" s="135"/>
    </row>
    <row r="11" spans="1:12" ht="24.95" customHeight="1" x14ac:dyDescent="0.25">
      <c r="A11" s="151">
        <f>'команда город'!E327</f>
        <v>0</v>
      </c>
      <c r="B11" s="131" t="str">
        <f>'команда город'!B327</f>
        <v>Твердая Анастасия</v>
      </c>
      <c r="C11" s="135"/>
      <c r="D11" s="135"/>
      <c r="E11" s="135"/>
      <c r="F11" s="140"/>
      <c r="H11" s="129">
        <f>'команда город'!E314</f>
        <v>0</v>
      </c>
      <c r="I11" s="131" t="str">
        <f>'команда город'!B314</f>
        <v>Новиков Максим</v>
      </c>
      <c r="J11" s="135"/>
      <c r="K11" s="135"/>
      <c r="L11" s="135"/>
    </row>
    <row r="12" spans="1:12" ht="24.95" customHeight="1" x14ac:dyDescent="0.25">
      <c r="A12" s="151">
        <f>'команда город'!E328</f>
        <v>0</v>
      </c>
      <c r="B12" s="131" t="str">
        <f>'команда город'!B328</f>
        <v>Шемякина Анастасия</v>
      </c>
      <c r="C12" s="135"/>
      <c r="D12" s="135"/>
      <c r="E12" s="135"/>
      <c r="F12" s="140"/>
      <c r="H12" s="129">
        <f>'команда город'!E315</f>
        <v>0</v>
      </c>
      <c r="I12" s="131" t="str">
        <f>'команда город'!B315</f>
        <v>Чернышов Максим</v>
      </c>
      <c r="J12" s="135"/>
      <c r="K12" s="135"/>
      <c r="L12" s="135"/>
    </row>
    <row r="13" spans="1:12" ht="30.75" customHeight="1" x14ac:dyDescent="0.25">
      <c r="F13" s="139"/>
    </row>
    <row r="14" spans="1:12" ht="18" customHeight="1" x14ac:dyDescent="0.25">
      <c r="A14" s="141"/>
      <c r="B14" s="141"/>
      <c r="C14" s="141"/>
      <c r="D14" s="141"/>
      <c r="E14" s="141"/>
      <c r="F14" s="142"/>
      <c r="G14" s="141"/>
      <c r="H14" s="141"/>
      <c r="I14" s="141"/>
      <c r="J14" s="141"/>
      <c r="K14" s="141"/>
      <c r="L14" s="141"/>
    </row>
    <row r="15" spans="1:12" ht="18.75" x14ac:dyDescent="0.25">
      <c r="A15" s="237" t="s">
        <v>135</v>
      </c>
      <c r="B15" s="237"/>
      <c r="C15" s="237"/>
      <c r="D15" s="237"/>
      <c r="E15" s="237"/>
      <c r="F15" s="137"/>
      <c r="H15" s="237" t="s">
        <v>4</v>
      </c>
      <c r="I15" s="237"/>
      <c r="J15" s="237"/>
      <c r="K15" s="237"/>
      <c r="L15" s="237"/>
    </row>
    <row r="16" spans="1:12" x14ac:dyDescent="0.25">
      <c r="E16" s="136" t="s">
        <v>95</v>
      </c>
      <c r="F16" s="138"/>
      <c r="L16" s="136" t="s">
        <v>94</v>
      </c>
    </row>
    <row r="17" spans="1:12" ht="17.100000000000001" customHeight="1" x14ac:dyDescent="0.25">
      <c r="A17" s="41" t="s">
        <v>92</v>
      </c>
      <c r="B17" s="95" t="str">
        <f>B3</f>
        <v>Варгаши</v>
      </c>
      <c r="C17" s="41"/>
      <c r="D17" s="41"/>
      <c r="F17" s="139"/>
      <c r="H17" s="41" t="s">
        <v>92</v>
      </c>
      <c r="I17" s="95" t="str">
        <f>B3</f>
        <v>Варгаши</v>
      </c>
      <c r="J17" s="41"/>
      <c r="K17" s="41"/>
    </row>
    <row r="18" spans="1:12" ht="7.5" customHeight="1" x14ac:dyDescent="0.25">
      <c r="A18" s="41"/>
      <c r="B18" s="41"/>
      <c r="C18" s="41"/>
      <c r="D18" s="41"/>
      <c r="F18" s="139"/>
      <c r="H18" s="41"/>
      <c r="I18" s="41"/>
      <c r="J18" s="41"/>
      <c r="K18" s="41"/>
    </row>
    <row r="19" spans="1:12" ht="23.25" customHeight="1" x14ac:dyDescent="0.25">
      <c r="A19" s="238" t="s">
        <v>93</v>
      </c>
      <c r="B19" s="240" t="s">
        <v>87</v>
      </c>
      <c r="C19" s="242" t="s">
        <v>81</v>
      </c>
      <c r="D19" s="242"/>
      <c r="E19" s="242"/>
      <c r="F19" s="140"/>
      <c r="H19" s="238" t="s">
        <v>93</v>
      </c>
      <c r="I19" s="240" t="s">
        <v>87</v>
      </c>
      <c r="J19" s="242" t="s">
        <v>81</v>
      </c>
      <c r="K19" s="242"/>
      <c r="L19" s="242"/>
    </row>
    <row r="20" spans="1:12" x14ac:dyDescent="0.25">
      <c r="A20" s="239"/>
      <c r="B20" s="241"/>
      <c r="C20" s="242"/>
      <c r="D20" s="242"/>
      <c r="E20" s="242"/>
      <c r="F20" s="140"/>
      <c r="H20" s="239"/>
      <c r="I20" s="241"/>
      <c r="J20" s="242"/>
      <c r="K20" s="242"/>
      <c r="L20" s="242"/>
    </row>
    <row r="21" spans="1:12" ht="24.95" customHeight="1" x14ac:dyDescent="0.25">
      <c r="A21" s="153">
        <f>A7</f>
        <v>0</v>
      </c>
      <c r="B21" s="153" t="str">
        <f>B7</f>
        <v>Евдокимова Дарина</v>
      </c>
      <c r="C21" s="246"/>
      <c r="D21" s="247"/>
      <c r="E21" s="248"/>
      <c r="F21" s="154"/>
      <c r="G21" s="115"/>
      <c r="H21" s="103">
        <f>H7</f>
        <v>0</v>
      </c>
      <c r="I21" s="153" t="str">
        <f>I7</f>
        <v>Глущенко Даниил</v>
      </c>
      <c r="J21" s="246"/>
      <c r="K21" s="247"/>
      <c r="L21" s="248"/>
    </row>
    <row r="22" spans="1:12" ht="24.95" customHeight="1" x14ac:dyDescent="0.25">
      <c r="A22" s="153">
        <f t="shared" ref="A22:B26" si="0">A8</f>
        <v>0</v>
      </c>
      <c r="B22" s="153" t="str">
        <f t="shared" si="0"/>
        <v>Колесникова Анастасия</v>
      </c>
      <c r="C22" s="246"/>
      <c r="D22" s="247"/>
      <c r="E22" s="248"/>
      <c r="F22" s="154"/>
      <c r="G22" s="115"/>
      <c r="H22" s="103">
        <f t="shared" ref="H22:I26" si="1">H8</f>
        <v>0</v>
      </c>
      <c r="I22" s="153" t="str">
        <f t="shared" si="1"/>
        <v>Ерохин Денис</v>
      </c>
      <c r="J22" s="246"/>
      <c r="K22" s="247"/>
      <c r="L22" s="248"/>
    </row>
    <row r="23" spans="1:12" ht="24.95" customHeight="1" x14ac:dyDescent="0.25">
      <c r="A23" s="153">
        <f t="shared" si="0"/>
        <v>0</v>
      </c>
      <c r="B23" s="153" t="str">
        <f t="shared" si="0"/>
        <v>Осипова Елизавета</v>
      </c>
      <c r="C23" s="246"/>
      <c r="D23" s="247"/>
      <c r="E23" s="248"/>
      <c r="F23" s="154"/>
      <c r="G23" s="115"/>
      <c r="H23" s="103">
        <f t="shared" si="1"/>
        <v>0</v>
      </c>
      <c r="I23" s="153" t="str">
        <f t="shared" si="1"/>
        <v>Игнатьев Арсений</v>
      </c>
      <c r="J23" s="246"/>
      <c r="K23" s="247"/>
      <c r="L23" s="248"/>
    </row>
    <row r="24" spans="1:12" ht="24.95" customHeight="1" x14ac:dyDescent="0.25">
      <c r="A24" s="153">
        <f t="shared" si="0"/>
        <v>0</v>
      </c>
      <c r="B24" s="153" t="str">
        <f t="shared" si="0"/>
        <v>Попкова Александра</v>
      </c>
      <c r="C24" s="246"/>
      <c r="D24" s="247"/>
      <c r="E24" s="248"/>
      <c r="F24" s="154"/>
      <c r="G24" s="115"/>
      <c r="H24" s="103">
        <f t="shared" si="1"/>
        <v>0</v>
      </c>
      <c r="I24" s="153" t="str">
        <f t="shared" si="1"/>
        <v>Литвинов Сергей</v>
      </c>
      <c r="J24" s="246"/>
      <c r="K24" s="247"/>
      <c r="L24" s="248"/>
    </row>
    <row r="25" spans="1:12" ht="24.95" customHeight="1" x14ac:dyDescent="0.25">
      <c r="A25" s="153">
        <f t="shared" si="0"/>
        <v>0</v>
      </c>
      <c r="B25" s="153" t="str">
        <f t="shared" si="0"/>
        <v>Твердая Анастасия</v>
      </c>
      <c r="C25" s="246"/>
      <c r="D25" s="247"/>
      <c r="E25" s="248"/>
      <c r="F25" s="154"/>
      <c r="G25" s="115"/>
      <c r="H25" s="103">
        <f t="shared" si="1"/>
        <v>0</v>
      </c>
      <c r="I25" s="153" t="str">
        <f t="shared" si="1"/>
        <v>Новиков Максим</v>
      </c>
      <c r="J25" s="246"/>
      <c r="K25" s="247"/>
      <c r="L25" s="248"/>
    </row>
    <row r="26" spans="1:12" ht="24.95" customHeight="1" x14ac:dyDescent="0.25">
      <c r="A26" s="153">
        <f t="shared" si="0"/>
        <v>0</v>
      </c>
      <c r="B26" s="153" t="str">
        <f t="shared" si="0"/>
        <v>Шемякина Анастасия</v>
      </c>
      <c r="C26" s="246"/>
      <c r="D26" s="247"/>
      <c r="E26" s="248"/>
      <c r="F26" s="154"/>
      <c r="G26" s="115"/>
      <c r="H26" s="103">
        <f t="shared" si="1"/>
        <v>0</v>
      </c>
      <c r="I26" s="153" t="str">
        <f t="shared" si="1"/>
        <v>Чернышов Максим</v>
      </c>
      <c r="J26" s="246"/>
      <c r="K26" s="247"/>
      <c r="L26" s="248"/>
    </row>
    <row r="27" spans="1:12" x14ac:dyDescent="0.25">
      <c r="F27" s="139"/>
    </row>
    <row r="28" spans="1:12" x14ac:dyDescent="0.25">
      <c r="F28" s="139"/>
    </row>
    <row r="29" spans="1:12" ht="18.75" x14ac:dyDescent="0.25">
      <c r="A29" s="237" t="s">
        <v>136</v>
      </c>
      <c r="B29" s="237"/>
      <c r="C29" s="237"/>
      <c r="D29" s="237"/>
      <c r="E29" s="237"/>
      <c r="F29" s="137"/>
      <c r="H29" s="237" t="s">
        <v>136</v>
      </c>
      <c r="I29" s="237"/>
      <c r="J29" s="237"/>
      <c r="K29" s="237"/>
      <c r="L29" s="237"/>
    </row>
    <row r="30" spans="1:12" x14ac:dyDescent="0.25">
      <c r="E30" s="136" t="s">
        <v>95</v>
      </c>
      <c r="F30" s="138"/>
      <c r="L30" s="136" t="s">
        <v>94</v>
      </c>
    </row>
    <row r="31" spans="1:12" ht="17.100000000000001" customHeight="1" x14ac:dyDescent="0.25">
      <c r="A31" s="41" t="s">
        <v>92</v>
      </c>
      <c r="B31" s="95" t="str">
        <f>B3</f>
        <v>Варгаши</v>
      </c>
      <c r="C31" s="41"/>
      <c r="D31" s="41"/>
      <c r="F31" s="139"/>
      <c r="H31" s="41" t="s">
        <v>92</v>
      </c>
      <c r="I31" s="95" t="str">
        <f>B3</f>
        <v>Варгаши</v>
      </c>
      <c r="J31" s="41"/>
      <c r="K31" s="41"/>
    </row>
    <row r="32" spans="1:12" ht="7.5" customHeight="1" x14ac:dyDescent="0.25">
      <c r="A32" s="41"/>
      <c r="B32" s="41"/>
      <c r="C32" s="41"/>
      <c r="D32" s="41"/>
      <c r="F32" s="139"/>
      <c r="H32" s="41"/>
      <c r="I32" s="41"/>
      <c r="J32" s="41"/>
      <c r="K32" s="41"/>
    </row>
    <row r="33" spans="1:12" ht="23.25" customHeight="1" x14ac:dyDescent="0.25">
      <c r="A33" s="238" t="s">
        <v>93</v>
      </c>
      <c r="B33" s="240" t="s">
        <v>87</v>
      </c>
      <c r="C33" s="242" t="s">
        <v>81</v>
      </c>
      <c r="D33" s="242"/>
      <c r="E33" s="242"/>
      <c r="F33" s="140"/>
      <c r="H33" s="238" t="s">
        <v>93</v>
      </c>
      <c r="I33" s="240" t="s">
        <v>87</v>
      </c>
      <c r="J33" s="242" t="s">
        <v>81</v>
      </c>
      <c r="K33" s="242"/>
      <c r="L33" s="242"/>
    </row>
    <row r="34" spans="1:12" x14ac:dyDescent="0.25">
      <c r="A34" s="239"/>
      <c r="B34" s="241"/>
      <c r="C34" s="242"/>
      <c r="D34" s="242"/>
      <c r="E34" s="242"/>
      <c r="F34" s="140"/>
      <c r="H34" s="239"/>
      <c r="I34" s="241"/>
      <c r="J34" s="242"/>
      <c r="K34" s="242"/>
      <c r="L34" s="242"/>
    </row>
    <row r="35" spans="1:12" ht="24.95" customHeight="1" x14ac:dyDescent="0.25">
      <c r="A35" s="153">
        <f>A21</f>
        <v>0</v>
      </c>
      <c r="B35" s="153" t="str">
        <f>B21</f>
        <v>Евдокимова Дарина</v>
      </c>
      <c r="C35" s="246"/>
      <c r="D35" s="247"/>
      <c r="E35" s="248"/>
      <c r="F35" s="154"/>
      <c r="G35" s="115"/>
      <c r="H35" s="103">
        <f>H21</f>
        <v>0</v>
      </c>
      <c r="I35" s="153" t="str">
        <f>I21</f>
        <v>Глущенко Даниил</v>
      </c>
      <c r="J35" s="246"/>
      <c r="K35" s="247"/>
      <c r="L35" s="248"/>
    </row>
    <row r="36" spans="1:12" ht="24.95" customHeight="1" x14ac:dyDescent="0.25">
      <c r="A36" s="153">
        <f t="shared" ref="A36:B40" si="2">A22</f>
        <v>0</v>
      </c>
      <c r="B36" s="153" t="str">
        <f t="shared" si="2"/>
        <v>Колесникова Анастасия</v>
      </c>
      <c r="C36" s="246"/>
      <c r="D36" s="247"/>
      <c r="E36" s="248"/>
      <c r="F36" s="154"/>
      <c r="G36" s="115"/>
      <c r="H36" s="103">
        <f t="shared" ref="H36:I40" si="3">H22</f>
        <v>0</v>
      </c>
      <c r="I36" s="153" t="str">
        <f t="shared" si="3"/>
        <v>Ерохин Денис</v>
      </c>
      <c r="J36" s="246"/>
      <c r="K36" s="247"/>
      <c r="L36" s="248"/>
    </row>
    <row r="37" spans="1:12" ht="24.95" customHeight="1" x14ac:dyDescent="0.25">
      <c r="A37" s="153">
        <f t="shared" si="2"/>
        <v>0</v>
      </c>
      <c r="B37" s="153" t="str">
        <f t="shared" si="2"/>
        <v>Осипова Елизавета</v>
      </c>
      <c r="C37" s="246"/>
      <c r="D37" s="247"/>
      <c r="E37" s="248"/>
      <c r="F37" s="154"/>
      <c r="G37" s="115"/>
      <c r="H37" s="103">
        <f t="shared" si="3"/>
        <v>0</v>
      </c>
      <c r="I37" s="153" t="str">
        <f t="shared" si="3"/>
        <v>Игнатьев Арсений</v>
      </c>
      <c r="J37" s="246"/>
      <c r="K37" s="247"/>
      <c r="L37" s="248"/>
    </row>
    <row r="38" spans="1:12" ht="24.95" customHeight="1" x14ac:dyDescent="0.25">
      <c r="A38" s="153">
        <f t="shared" si="2"/>
        <v>0</v>
      </c>
      <c r="B38" s="153" t="str">
        <f t="shared" si="2"/>
        <v>Попкова Александра</v>
      </c>
      <c r="C38" s="246"/>
      <c r="D38" s="247"/>
      <c r="E38" s="248"/>
      <c r="F38" s="154"/>
      <c r="G38" s="115"/>
      <c r="H38" s="103">
        <f t="shared" si="3"/>
        <v>0</v>
      </c>
      <c r="I38" s="153" t="str">
        <f t="shared" si="3"/>
        <v>Литвинов Сергей</v>
      </c>
      <c r="J38" s="246"/>
      <c r="K38" s="247"/>
      <c r="L38" s="248"/>
    </row>
    <row r="39" spans="1:12" ht="24.95" customHeight="1" x14ac:dyDescent="0.25">
      <c r="A39" s="153">
        <f t="shared" si="2"/>
        <v>0</v>
      </c>
      <c r="B39" s="153" t="str">
        <f t="shared" si="2"/>
        <v>Твердая Анастасия</v>
      </c>
      <c r="C39" s="246"/>
      <c r="D39" s="247"/>
      <c r="E39" s="248"/>
      <c r="F39" s="154"/>
      <c r="G39" s="115"/>
      <c r="H39" s="103">
        <f t="shared" si="3"/>
        <v>0</v>
      </c>
      <c r="I39" s="153" t="str">
        <f t="shared" si="3"/>
        <v>Новиков Максим</v>
      </c>
      <c r="J39" s="246"/>
      <c r="K39" s="247"/>
      <c r="L39" s="248"/>
    </row>
    <row r="40" spans="1:12" ht="24.95" customHeight="1" x14ac:dyDescent="0.25">
      <c r="A40" s="153">
        <f t="shared" si="2"/>
        <v>0</v>
      </c>
      <c r="B40" s="153" t="str">
        <f t="shared" si="2"/>
        <v>Шемякина Анастасия</v>
      </c>
      <c r="C40" s="246"/>
      <c r="D40" s="247"/>
      <c r="E40" s="248"/>
      <c r="F40" s="154"/>
      <c r="G40" s="115"/>
      <c r="H40" s="103">
        <f t="shared" si="3"/>
        <v>0</v>
      </c>
      <c r="I40" s="153" t="str">
        <f t="shared" si="3"/>
        <v>Чернышов Максим</v>
      </c>
      <c r="J40" s="246"/>
      <c r="K40" s="247"/>
      <c r="L40" s="248"/>
    </row>
    <row r="41" spans="1:12" ht="30.75" customHeight="1" x14ac:dyDescent="0.25">
      <c r="A41" s="115"/>
      <c r="B41" s="115"/>
      <c r="C41" s="115"/>
      <c r="D41" s="115"/>
      <c r="E41" s="115"/>
      <c r="F41" s="155"/>
      <c r="G41" s="115"/>
      <c r="H41" s="115"/>
      <c r="I41" s="115"/>
      <c r="J41" s="115"/>
      <c r="K41" s="115"/>
      <c r="L41" s="115"/>
    </row>
    <row r="42" spans="1:12" ht="18" customHeight="1" x14ac:dyDescent="0.25">
      <c r="A42" s="141"/>
      <c r="B42" s="141"/>
      <c r="C42" s="141"/>
      <c r="D42" s="141"/>
      <c r="E42" s="141"/>
      <c r="F42" s="142"/>
      <c r="G42" s="141"/>
      <c r="H42" s="141"/>
      <c r="I42" s="141"/>
      <c r="J42" s="141"/>
      <c r="K42" s="141"/>
      <c r="L42" s="141"/>
    </row>
    <row r="43" spans="1:12" ht="18.75" x14ac:dyDescent="0.25">
      <c r="A43" s="237" t="s">
        <v>137</v>
      </c>
      <c r="B43" s="237"/>
      <c r="C43" s="237"/>
      <c r="D43" s="237"/>
      <c r="E43" s="237"/>
      <c r="F43" s="137"/>
      <c r="H43" s="237" t="s">
        <v>137</v>
      </c>
      <c r="I43" s="237"/>
      <c r="J43" s="237"/>
      <c r="K43" s="237"/>
      <c r="L43" s="237"/>
    </row>
    <row r="44" spans="1:12" x14ac:dyDescent="0.25">
      <c r="E44" s="136" t="s">
        <v>95</v>
      </c>
      <c r="F44" s="138"/>
      <c r="L44" s="136" t="s">
        <v>94</v>
      </c>
    </row>
    <row r="45" spans="1:12" ht="17.100000000000001" customHeight="1" x14ac:dyDescent="0.25">
      <c r="A45" s="41" t="s">
        <v>92</v>
      </c>
      <c r="B45" s="95" t="str">
        <f>B3</f>
        <v>Варгаши</v>
      </c>
      <c r="C45" s="41"/>
      <c r="D45" s="41"/>
      <c r="F45" s="139"/>
      <c r="H45" s="41" t="s">
        <v>92</v>
      </c>
      <c r="I45" s="95" t="str">
        <f>B3</f>
        <v>Варгаши</v>
      </c>
      <c r="J45" s="41"/>
      <c r="K45" s="41"/>
    </row>
    <row r="46" spans="1:12" ht="7.5" customHeight="1" x14ac:dyDescent="0.25">
      <c r="A46" s="41"/>
      <c r="B46" s="41"/>
      <c r="C46" s="41"/>
      <c r="D46" s="41"/>
      <c r="F46" s="139"/>
      <c r="H46" s="41"/>
      <c r="I46" s="41"/>
      <c r="J46" s="41"/>
      <c r="K46" s="41"/>
    </row>
    <row r="47" spans="1:12" ht="23.25" customHeight="1" x14ac:dyDescent="0.25">
      <c r="A47" s="238" t="s">
        <v>93</v>
      </c>
      <c r="B47" s="240" t="s">
        <v>87</v>
      </c>
      <c r="C47" s="242" t="s">
        <v>81</v>
      </c>
      <c r="D47" s="242"/>
      <c r="E47" s="242"/>
      <c r="F47" s="140"/>
      <c r="H47" s="238" t="s">
        <v>93</v>
      </c>
      <c r="I47" s="240" t="s">
        <v>87</v>
      </c>
      <c r="J47" s="242" t="s">
        <v>81</v>
      </c>
      <c r="K47" s="242"/>
      <c r="L47" s="242"/>
    </row>
    <row r="48" spans="1:12" x14ac:dyDescent="0.25">
      <c r="A48" s="239"/>
      <c r="B48" s="241"/>
      <c r="C48" s="242"/>
      <c r="D48" s="242"/>
      <c r="E48" s="242"/>
      <c r="F48" s="140"/>
      <c r="H48" s="239"/>
      <c r="I48" s="241"/>
      <c r="J48" s="242"/>
      <c r="K48" s="242"/>
      <c r="L48" s="242"/>
    </row>
    <row r="49" spans="1:12" ht="24.95" customHeight="1" x14ac:dyDescent="0.25">
      <c r="A49" s="153">
        <f>A35</f>
        <v>0</v>
      </c>
      <c r="B49" s="153" t="str">
        <f>B35</f>
        <v>Евдокимова Дарина</v>
      </c>
      <c r="C49" s="246"/>
      <c r="D49" s="247"/>
      <c r="E49" s="248"/>
      <c r="F49" s="154"/>
      <c r="G49" s="115"/>
      <c r="H49" s="103">
        <f>H35</f>
        <v>0</v>
      </c>
      <c r="I49" s="153" t="str">
        <f>I35</f>
        <v>Глущенко Даниил</v>
      </c>
      <c r="J49" s="246"/>
      <c r="K49" s="247"/>
      <c r="L49" s="248"/>
    </row>
    <row r="50" spans="1:12" ht="24.95" customHeight="1" x14ac:dyDescent="0.25">
      <c r="A50" s="153">
        <f t="shared" ref="A50:B54" si="4">A36</f>
        <v>0</v>
      </c>
      <c r="B50" s="153" t="str">
        <f t="shared" si="4"/>
        <v>Колесникова Анастасия</v>
      </c>
      <c r="C50" s="246"/>
      <c r="D50" s="247"/>
      <c r="E50" s="248"/>
      <c r="F50" s="154"/>
      <c r="G50" s="115"/>
      <c r="H50" s="103">
        <f t="shared" ref="H50:I54" si="5">H36</f>
        <v>0</v>
      </c>
      <c r="I50" s="153" t="str">
        <f t="shared" si="5"/>
        <v>Ерохин Денис</v>
      </c>
      <c r="J50" s="246"/>
      <c r="K50" s="247"/>
      <c r="L50" s="248"/>
    </row>
    <row r="51" spans="1:12" ht="24.95" customHeight="1" x14ac:dyDescent="0.25">
      <c r="A51" s="153">
        <f t="shared" si="4"/>
        <v>0</v>
      </c>
      <c r="B51" s="153" t="str">
        <f t="shared" si="4"/>
        <v>Осипова Елизавета</v>
      </c>
      <c r="C51" s="246"/>
      <c r="D51" s="247"/>
      <c r="E51" s="248"/>
      <c r="F51" s="154"/>
      <c r="G51" s="115"/>
      <c r="H51" s="103">
        <f t="shared" si="5"/>
        <v>0</v>
      </c>
      <c r="I51" s="153" t="str">
        <f t="shared" si="5"/>
        <v>Игнатьев Арсений</v>
      </c>
      <c r="J51" s="246"/>
      <c r="K51" s="247"/>
      <c r="L51" s="248"/>
    </row>
    <row r="52" spans="1:12" ht="24.95" customHeight="1" x14ac:dyDescent="0.25">
      <c r="A52" s="153">
        <f t="shared" si="4"/>
        <v>0</v>
      </c>
      <c r="B52" s="153" t="str">
        <f t="shared" si="4"/>
        <v>Попкова Александра</v>
      </c>
      <c r="C52" s="246"/>
      <c r="D52" s="247"/>
      <c r="E52" s="248"/>
      <c r="F52" s="154"/>
      <c r="G52" s="115"/>
      <c r="H52" s="103">
        <f t="shared" si="5"/>
        <v>0</v>
      </c>
      <c r="I52" s="153" t="str">
        <f t="shared" si="5"/>
        <v>Литвинов Сергей</v>
      </c>
      <c r="J52" s="246"/>
      <c r="K52" s="247"/>
      <c r="L52" s="248"/>
    </row>
    <row r="53" spans="1:12" ht="24.95" customHeight="1" x14ac:dyDescent="0.25">
      <c r="A53" s="153">
        <f t="shared" si="4"/>
        <v>0</v>
      </c>
      <c r="B53" s="153" t="str">
        <f t="shared" si="4"/>
        <v>Твердая Анастасия</v>
      </c>
      <c r="C53" s="246"/>
      <c r="D53" s="247"/>
      <c r="E53" s="248"/>
      <c r="F53" s="154"/>
      <c r="G53" s="115"/>
      <c r="H53" s="103">
        <f t="shared" si="5"/>
        <v>0</v>
      </c>
      <c r="I53" s="153" t="str">
        <f t="shared" si="5"/>
        <v>Новиков Максим</v>
      </c>
      <c r="J53" s="246"/>
      <c r="K53" s="247"/>
      <c r="L53" s="248"/>
    </row>
    <row r="54" spans="1:12" ht="24.95" customHeight="1" x14ac:dyDescent="0.25">
      <c r="A54" s="153">
        <f t="shared" si="4"/>
        <v>0</v>
      </c>
      <c r="B54" s="153" t="str">
        <f t="shared" si="4"/>
        <v>Шемякина Анастасия</v>
      </c>
      <c r="C54" s="246"/>
      <c r="D54" s="247"/>
      <c r="E54" s="248"/>
      <c r="F54" s="154"/>
      <c r="G54" s="115"/>
      <c r="H54" s="103">
        <f t="shared" si="5"/>
        <v>0</v>
      </c>
      <c r="I54" s="153" t="str">
        <f t="shared" si="5"/>
        <v>Чернышов Максим</v>
      </c>
      <c r="J54" s="246"/>
      <c r="K54" s="247"/>
      <c r="L54" s="248"/>
    </row>
    <row r="55" spans="1:12" x14ac:dyDescent="0.25">
      <c r="F55" s="139"/>
    </row>
    <row r="56" spans="1:12" x14ac:dyDescent="0.25">
      <c r="F56" s="139"/>
    </row>
    <row r="57" spans="1:12" ht="18.75" x14ac:dyDescent="0.25">
      <c r="A57" s="237" t="s">
        <v>194</v>
      </c>
      <c r="B57" s="237"/>
      <c r="C57" s="237"/>
      <c r="D57" s="237"/>
      <c r="E57" s="237"/>
      <c r="F57" s="137"/>
      <c r="H57" s="237" t="s">
        <v>194</v>
      </c>
      <c r="I57" s="237"/>
      <c r="J57" s="237"/>
      <c r="K57" s="237"/>
      <c r="L57" s="237"/>
    </row>
    <row r="58" spans="1:12" x14ac:dyDescent="0.25">
      <c r="E58" s="136" t="s">
        <v>95</v>
      </c>
      <c r="F58" s="138"/>
      <c r="L58" s="136" t="s">
        <v>94</v>
      </c>
    </row>
    <row r="59" spans="1:12" ht="17.100000000000001" customHeight="1" x14ac:dyDescent="0.25">
      <c r="A59" s="41" t="s">
        <v>92</v>
      </c>
      <c r="B59" s="95" t="str">
        <f>B3</f>
        <v>Варгаши</v>
      </c>
      <c r="C59" s="41"/>
      <c r="D59" s="41"/>
      <c r="F59" s="139"/>
      <c r="H59" s="41" t="s">
        <v>92</v>
      </c>
      <c r="I59" s="95" t="str">
        <f>B3</f>
        <v>Варгаши</v>
      </c>
      <c r="J59" s="41"/>
      <c r="K59" s="41"/>
    </row>
    <row r="60" spans="1:12" ht="7.5" customHeight="1" x14ac:dyDescent="0.25">
      <c r="A60" s="41"/>
      <c r="B60" s="41"/>
      <c r="C60" s="41"/>
      <c r="D60" s="41"/>
      <c r="F60" s="139"/>
      <c r="H60" s="41"/>
      <c r="I60" s="41"/>
      <c r="J60" s="41"/>
      <c r="K60" s="41"/>
    </row>
    <row r="61" spans="1:12" ht="23.25" customHeight="1" x14ac:dyDescent="0.25">
      <c r="A61" s="238" t="s">
        <v>93</v>
      </c>
      <c r="B61" s="240" t="s">
        <v>87</v>
      </c>
      <c r="C61" s="242" t="s">
        <v>81</v>
      </c>
      <c r="D61" s="242"/>
      <c r="E61" s="242"/>
      <c r="F61" s="140"/>
      <c r="H61" s="238" t="s">
        <v>93</v>
      </c>
      <c r="I61" s="240" t="s">
        <v>87</v>
      </c>
      <c r="J61" s="242" t="s">
        <v>81</v>
      </c>
      <c r="K61" s="242"/>
      <c r="L61" s="242"/>
    </row>
    <row r="62" spans="1:12" x14ac:dyDescent="0.25">
      <c r="A62" s="239"/>
      <c r="B62" s="241"/>
      <c r="C62" s="242"/>
      <c r="D62" s="242"/>
      <c r="E62" s="242"/>
      <c r="F62" s="140"/>
      <c r="H62" s="239"/>
      <c r="I62" s="241"/>
      <c r="J62" s="242"/>
      <c r="K62" s="242"/>
      <c r="L62" s="242"/>
    </row>
    <row r="63" spans="1:12" ht="24.95" customHeight="1" x14ac:dyDescent="0.25">
      <c r="A63" s="153">
        <f>A49</f>
        <v>0</v>
      </c>
      <c r="B63" s="153" t="str">
        <f>B49</f>
        <v>Евдокимова Дарина</v>
      </c>
      <c r="C63" s="246"/>
      <c r="D63" s="247"/>
      <c r="E63" s="248"/>
      <c r="F63" s="154"/>
      <c r="G63" s="115"/>
      <c r="H63" s="103">
        <f>H49</f>
        <v>0</v>
      </c>
      <c r="I63" s="153" t="str">
        <f>I49</f>
        <v>Глущенко Даниил</v>
      </c>
      <c r="J63" s="246"/>
      <c r="K63" s="247"/>
      <c r="L63" s="248"/>
    </row>
    <row r="64" spans="1:12" ht="24.95" customHeight="1" x14ac:dyDescent="0.25">
      <c r="A64" s="153">
        <f t="shared" ref="A64:B68" si="6">A50</f>
        <v>0</v>
      </c>
      <c r="B64" s="153" t="str">
        <f t="shared" si="6"/>
        <v>Колесникова Анастасия</v>
      </c>
      <c r="C64" s="246"/>
      <c r="D64" s="247"/>
      <c r="E64" s="248"/>
      <c r="F64" s="154"/>
      <c r="G64" s="115"/>
      <c r="H64" s="103">
        <f t="shared" ref="H64:I68" si="7">H50</f>
        <v>0</v>
      </c>
      <c r="I64" s="153" t="str">
        <f t="shared" si="7"/>
        <v>Ерохин Денис</v>
      </c>
      <c r="J64" s="246"/>
      <c r="K64" s="247"/>
      <c r="L64" s="248"/>
    </row>
    <row r="65" spans="1:12" ht="24.95" customHeight="1" x14ac:dyDescent="0.25">
      <c r="A65" s="153">
        <f t="shared" si="6"/>
        <v>0</v>
      </c>
      <c r="B65" s="153" t="str">
        <f t="shared" si="6"/>
        <v>Осипова Елизавета</v>
      </c>
      <c r="C65" s="246"/>
      <c r="D65" s="247"/>
      <c r="E65" s="248"/>
      <c r="F65" s="154"/>
      <c r="G65" s="115"/>
      <c r="H65" s="103">
        <f t="shared" si="7"/>
        <v>0</v>
      </c>
      <c r="I65" s="153" t="str">
        <f t="shared" si="7"/>
        <v>Игнатьев Арсений</v>
      </c>
      <c r="J65" s="246"/>
      <c r="K65" s="247"/>
      <c r="L65" s="248"/>
    </row>
    <row r="66" spans="1:12" ht="24.95" customHeight="1" x14ac:dyDescent="0.25">
      <c r="A66" s="153">
        <f t="shared" si="6"/>
        <v>0</v>
      </c>
      <c r="B66" s="153" t="str">
        <f t="shared" si="6"/>
        <v>Попкова Александра</v>
      </c>
      <c r="C66" s="246"/>
      <c r="D66" s="247"/>
      <c r="E66" s="248"/>
      <c r="F66" s="154"/>
      <c r="G66" s="115"/>
      <c r="H66" s="103">
        <f t="shared" si="7"/>
        <v>0</v>
      </c>
      <c r="I66" s="153" t="str">
        <f t="shared" si="7"/>
        <v>Литвинов Сергей</v>
      </c>
      <c r="J66" s="246"/>
      <c r="K66" s="247"/>
      <c r="L66" s="248"/>
    </row>
    <row r="67" spans="1:12" ht="24.95" customHeight="1" x14ac:dyDescent="0.25">
      <c r="A67" s="153">
        <f t="shared" si="6"/>
        <v>0</v>
      </c>
      <c r="B67" s="153" t="str">
        <f t="shared" si="6"/>
        <v>Твердая Анастасия</v>
      </c>
      <c r="C67" s="246"/>
      <c r="D67" s="247"/>
      <c r="E67" s="248"/>
      <c r="F67" s="154"/>
      <c r="G67" s="115"/>
      <c r="H67" s="103">
        <f t="shared" si="7"/>
        <v>0</v>
      </c>
      <c r="I67" s="153" t="str">
        <f t="shared" si="7"/>
        <v>Новиков Максим</v>
      </c>
      <c r="J67" s="246"/>
      <c r="K67" s="247"/>
      <c r="L67" s="248"/>
    </row>
    <row r="68" spans="1:12" ht="24.95" customHeight="1" x14ac:dyDescent="0.25">
      <c r="A68" s="153">
        <f t="shared" si="6"/>
        <v>0</v>
      </c>
      <c r="B68" s="153" t="str">
        <f t="shared" si="6"/>
        <v>Шемякина Анастасия</v>
      </c>
      <c r="C68" s="246"/>
      <c r="D68" s="247"/>
      <c r="E68" s="248"/>
      <c r="F68" s="154"/>
      <c r="G68" s="115"/>
      <c r="H68" s="103">
        <f t="shared" si="7"/>
        <v>0</v>
      </c>
      <c r="I68" s="153" t="str">
        <f t="shared" si="7"/>
        <v>Чернышов Максим</v>
      </c>
      <c r="J68" s="246"/>
      <c r="K68" s="247"/>
      <c r="L68" s="248"/>
    </row>
    <row r="69" spans="1:12" ht="30.75" customHeight="1" x14ac:dyDescent="0.25">
      <c r="F69" s="139"/>
    </row>
    <row r="70" spans="1:12" ht="18" customHeight="1" x14ac:dyDescent="0.25">
      <c r="A70" s="141"/>
      <c r="B70" s="141"/>
      <c r="C70" s="141"/>
      <c r="D70" s="141"/>
      <c r="E70" s="141"/>
      <c r="F70" s="142"/>
      <c r="G70" s="141"/>
      <c r="H70" s="141"/>
      <c r="I70" s="141"/>
      <c r="J70" s="141"/>
      <c r="K70" s="141"/>
      <c r="L70" s="141"/>
    </row>
    <row r="71" spans="1:12" ht="18.75" x14ac:dyDescent="0.25">
      <c r="A71" s="237"/>
      <c r="B71" s="237"/>
      <c r="C71" s="237"/>
      <c r="D71" s="237"/>
      <c r="E71" s="237"/>
      <c r="F71" s="137"/>
      <c r="H71" s="237"/>
      <c r="I71" s="237"/>
      <c r="J71" s="237"/>
      <c r="K71" s="237"/>
      <c r="L71" s="237"/>
    </row>
    <row r="72" spans="1:12" x14ac:dyDescent="0.25">
      <c r="E72" s="136" t="s">
        <v>95</v>
      </c>
      <c r="F72" s="138"/>
      <c r="L72" s="136" t="s">
        <v>94</v>
      </c>
    </row>
    <row r="73" spans="1:12" ht="17.100000000000001" customHeight="1" x14ac:dyDescent="0.25">
      <c r="A73" s="41" t="s">
        <v>92</v>
      </c>
      <c r="B73" s="95" t="str">
        <f>B3</f>
        <v>Варгаши</v>
      </c>
      <c r="C73" s="41"/>
      <c r="D73" s="41"/>
      <c r="F73" s="139"/>
      <c r="H73" s="41" t="s">
        <v>92</v>
      </c>
      <c r="I73" s="95" t="str">
        <f>B3</f>
        <v>Варгаши</v>
      </c>
      <c r="J73" s="41"/>
      <c r="K73" s="41"/>
    </row>
    <row r="74" spans="1:12" ht="7.5" customHeight="1" x14ac:dyDescent="0.25">
      <c r="A74" s="41"/>
      <c r="B74" s="41"/>
      <c r="C74" s="41"/>
      <c r="D74" s="41"/>
      <c r="F74" s="139"/>
      <c r="H74" s="41"/>
      <c r="I74" s="41"/>
      <c r="J74" s="41"/>
      <c r="K74" s="41"/>
    </row>
    <row r="75" spans="1:12" ht="23.25" customHeight="1" x14ac:dyDescent="0.25">
      <c r="A75" s="238" t="s">
        <v>93</v>
      </c>
      <c r="B75" s="240" t="s">
        <v>87</v>
      </c>
      <c r="C75" s="242" t="s">
        <v>81</v>
      </c>
      <c r="D75" s="242"/>
      <c r="E75" s="242"/>
      <c r="F75" s="140"/>
      <c r="H75" s="238" t="s">
        <v>93</v>
      </c>
      <c r="I75" s="240" t="s">
        <v>87</v>
      </c>
      <c r="J75" s="242" t="s">
        <v>81</v>
      </c>
      <c r="K75" s="242"/>
      <c r="L75" s="242"/>
    </row>
    <row r="76" spans="1:12" x14ac:dyDescent="0.25">
      <c r="A76" s="239"/>
      <c r="B76" s="241"/>
      <c r="C76" s="242"/>
      <c r="D76" s="242"/>
      <c r="E76" s="242"/>
      <c r="F76" s="140"/>
      <c r="H76" s="239"/>
      <c r="I76" s="241"/>
      <c r="J76" s="242"/>
      <c r="K76" s="242"/>
      <c r="L76" s="242"/>
    </row>
    <row r="77" spans="1:12" ht="24.95" customHeight="1" x14ac:dyDescent="0.25">
      <c r="A77" s="153">
        <f>A63</f>
        <v>0</v>
      </c>
      <c r="B77" s="153" t="str">
        <f>B63</f>
        <v>Евдокимова Дарина</v>
      </c>
      <c r="C77" s="246"/>
      <c r="D77" s="247"/>
      <c r="E77" s="248"/>
      <c r="F77" s="154"/>
      <c r="G77" s="115"/>
      <c r="H77" s="103">
        <f>H63</f>
        <v>0</v>
      </c>
      <c r="I77" s="153" t="str">
        <f>I63</f>
        <v>Глущенко Даниил</v>
      </c>
      <c r="J77" s="246"/>
      <c r="K77" s="247"/>
      <c r="L77" s="248"/>
    </row>
    <row r="78" spans="1:12" ht="24.95" customHeight="1" x14ac:dyDescent="0.25">
      <c r="A78" s="153">
        <f t="shared" ref="A78:B82" si="8">A64</f>
        <v>0</v>
      </c>
      <c r="B78" s="153" t="str">
        <f t="shared" si="8"/>
        <v>Колесникова Анастасия</v>
      </c>
      <c r="C78" s="246"/>
      <c r="D78" s="247"/>
      <c r="E78" s="248"/>
      <c r="F78" s="154"/>
      <c r="G78" s="115"/>
      <c r="H78" s="103">
        <f t="shared" ref="H78:I82" si="9">H64</f>
        <v>0</v>
      </c>
      <c r="I78" s="153" t="str">
        <f t="shared" si="9"/>
        <v>Ерохин Денис</v>
      </c>
      <c r="J78" s="246"/>
      <c r="K78" s="247"/>
      <c r="L78" s="248"/>
    </row>
    <row r="79" spans="1:12" ht="24.95" customHeight="1" x14ac:dyDescent="0.25">
      <c r="A79" s="153">
        <f t="shared" si="8"/>
        <v>0</v>
      </c>
      <c r="B79" s="153" t="str">
        <f t="shared" si="8"/>
        <v>Осипова Елизавета</v>
      </c>
      <c r="C79" s="246"/>
      <c r="D79" s="247"/>
      <c r="E79" s="248"/>
      <c r="F79" s="154"/>
      <c r="G79" s="115"/>
      <c r="H79" s="103">
        <f t="shared" si="9"/>
        <v>0</v>
      </c>
      <c r="I79" s="153" t="str">
        <f t="shared" si="9"/>
        <v>Игнатьев Арсений</v>
      </c>
      <c r="J79" s="246"/>
      <c r="K79" s="247"/>
      <c r="L79" s="248"/>
    </row>
    <row r="80" spans="1:12" ht="24.95" customHeight="1" x14ac:dyDescent="0.25">
      <c r="A80" s="153">
        <f t="shared" si="8"/>
        <v>0</v>
      </c>
      <c r="B80" s="153" t="str">
        <f t="shared" si="8"/>
        <v>Попкова Александра</v>
      </c>
      <c r="C80" s="246"/>
      <c r="D80" s="247"/>
      <c r="E80" s="248"/>
      <c r="F80" s="154"/>
      <c r="G80" s="115"/>
      <c r="H80" s="103">
        <f t="shared" si="9"/>
        <v>0</v>
      </c>
      <c r="I80" s="153" t="str">
        <f t="shared" si="9"/>
        <v>Литвинов Сергей</v>
      </c>
      <c r="J80" s="246"/>
      <c r="K80" s="247"/>
      <c r="L80" s="248"/>
    </row>
    <row r="81" spans="1:12" ht="24.95" customHeight="1" x14ac:dyDescent="0.25">
      <c r="A81" s="153">
        <f t="shared" si="8"/>
        <v>0</v>
      </c>
      <c r="B81" s="153" t="str">
        <f t="shared" si="8"/>
        <v>Твердая Анастасия</v>
      </c>
      <c r="C81" s="246"/>
      <c r="D81" s="247"/>
      <c r="E81" s="248"/>
      <c r="F81" s="154"/>
      <c r="G81" s="115"/>
      <c r="H81" s="103">
        <f t="shared" si="9"/>
        <v>0</v>
      </c>
      <c r="I81" s="153" t="str">
        <f t="shared" si="9"/>
        <v>Новиков Максим</v>
      </c>
      <c r="J81" s="246"/>
      <c r="K81" s="247"/>
      <c r="L81" s="248"/>
    </row>
    <row r="82" spans="1:12" ht="24.95" customHeight="1" x14ac:dyDescent="0.25">
      <c r="A82" s="153">
        <f t="shared" si="8"/>
        <v>0</v>
      </c>
      <c r="B82" s="153" t="str">
        <f t="shared" si="8"/>
        <v>Шемякина Анастасия</v>
      </c>
      <c r="C82" s="246"/>
      <c r="D82" s="247"/>
      <c r="E82" s="248"/>
      <c r="F82" s="154"/>
      <c r="G82" s="115"/>
      <c r="H82" s="103">
        <f t="shared" si="9"/>
        <v>0</v>
      </c>
      <c r="I82" s="153" t="str">
        <f t="shared" si="9"/>
        <v>Чернышов Максим</v>
      </c>
      <c r="J82" s="246"/>
      <c r="K82" s="247"/>
      <c r="L82" s="248"/>
    </row>
    <row r="83" spans="1:12" x14ac:dyDescent="0.25">
      <c r="F83" s="139"/>
    </row>
    <row r="84" spans="1:12" x14ac:dyDescent="0.25">
      <c r="F84" s="139"/>
    </row>
  </sheetData>
  <mergeCells count="108">
    <mergeCell ref="A15:E15"/>
    <mergeCell ref="H15:L15"/>
    <mergeCell ref="A19:A20"/>
    <mergeCell ref="B19:B20"/>
    <mergeCell ref="C19:E20"/>
    <mergeCell ref="H19:H20"/>
    <mergeCell ref="I19:I20"/>
    <mergeCell ref="J19:L20"/>
    <mergeCell ref="A1:E1"/>
    <mergeCell ref="H1:L1"/>
    <mergeCell ref="A5:A6"/>
    <mergeCell ref="B5:B6"/>
    <mergeCell ref="C5:E5"/>
    <mergeCell ref="H5:H6"/>
    <mergeCell ref="I5:I6"/>
    <mergeCell ref="J5:L5"/>
    <mergeCell ref="C24:E24"/>
    <mergeCell ref="J24:L24"/>
    <mergeCell ref="C25:E25"/>
    <mergeCell ref="J25:L25"/>
    <mergeCell ref="C26:E26"/>
    <mergeCell ref="J26:L26"/>
    <mergeCell ref="C21:E21"/>
    <mergeCell ref="J21:L21"/>
    <mergeCell ref="C22:E22"/>
    <mergeCell ref="J22:L22"/>
    <mergeCell ref="C23:E23"/>
    <mergeCell ref="J23:L23"/>
    <mergeCell ref="C35:E35"/>
    <mergeCell ref="J35:L35"/>
    <mergeCell ref="C36:E36"/>
    <mergeCell ref="J36:L36"/>
    <mergeCell ref="C37:E37"/>
    <mergeCell ref="J37:L37"/>
    <mergeCell ref="A29:E29"/>
    <mergeCell ref="H29:L29"/>
    <mergeCell ref="A33:A34"/>
    <mergeCell ref="B33:B34"/>
    <mergeCell ref="C33:E34"/>
    <mergeCell ref="H33:H34"/>
    <mergeCell ref="I33:I34"/>
    <mergeCell ref="J33:L34"/>
    <mergeCell ref="A43:E43"/>
    <mergeCell ref="H43:L43"/>
    <mergeCell ref="A47:A48"/>
    <mergeCell ref="B47:B48"/>
    <mergeCell ref="C47:E48"/>
    <mergeCell ref="H47:H48"/>
    <mergeCell ref="I47:I48"/>
    <mergeCell ref="J47:L48"/>
    <mergeCell ref="C38:E38"/>
    <mergeCell ref="J38:L38"/>
    <mergeCell ref="C39:E39"/>
    <mergeCell ref="J39:L39"/>
    <mergeCell ref="C40:E40"/>
    <mergeCell ref="J40:L40"/>
    <mergeCell ref="C52:E52"/>
    <mergeCell ref="J52:L52"/>
    <mergeCell ref="C53:E53"/>
    <mergeCell ref="J53:L53"/>
    <mergeCell ref="C54:E54"/>
    <mergeCell ref="J54:L54"/>
    <mergeCell ref="C49:E49"/>
    <mergeCell ref="J49:L49"/>
    <mergeCell ref="C50:E50"/>
    <mergeCell ref="J50:L50"/>
    <mergeCell ref="C51:E51"/>
    <mergeCell ref="J51:L51"/>
    <mergeCell ref="C63:E63"/>
    <mergeCell ref="J63:L63"/>
    <mergeCell ref="C64:E64"/>
    <mergeCell ref="J64:L64"/>
    <mergeCell ref="C65:E65"/>
    <mergeCell ref="J65:L65"/>
    <mergeCell ref="A57:E57"/>
    <mergeCell ref="H57:L57"/>
    <mergeCell ref="A61:A62"/>
    <mergeCell ref="B61:B62"/>
    <mergeCell ref="C61:E62"/>
    <mergeCell ref="H61:H62"/>
    <mergeCell ref="I61:I62"/>
    <mergeCell ref="J61:L62"/>
    <mergeCell ref="A71:E71"/>
    <mergeCell ref="H71:L71"/>
    <mergeCell ref="A75:A76"/>
    <mergeCell ref="B75:B76"/>
    <mergeCell ref="C75:E76"/>
    <mergeCell ref="H75:H76"/>
    <mergeCell ref="I75:I76"/>
    <mergeCell ref="J75:L76"/>
    <mergeCell ref="C66:E66"/>
    <mergeCell ref="J66:L66"/>
    <mergeCell ref="C67:E67"/>
    <mergeCell ref="J67:L67"/>
    <mergeCell ref="C68:E68"/>
    <mergeCell ref="J68:L68"/>
    <mergeCell ref="C80:E80"/>
    <mergeCell ref="J80:L80"/>
    <mergeCell ref="C81:E81"/>
    <mergeCell ref="J81:L81"/>
    <mergeCell ref="C82:E82"/>
    <mergeCell ref="J82:L82"/>
    <mergeCell ref="C77:E77"/>
    <mergeCell ref="J77:L77"/>
    <mergeCell ref="C78:E78"/>
    <mergeCell ref="J78:L78"/>
    <mergeCell ref="C79:E79"/>
    <mergeCell ref="J79:L79"/>
  </mergeCells>
  <pageMargins left="0.23622047244094491" right="0.23622047244094491" top="0.23622047244094491" bottom="0.23622047244094491" header="0" footer="0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67"/>
  <sheetViews>
    <sheetView topLeftCell="A30" zoomScale="90" zoomScaleNormal="90" workbookViewId="0">
      <selection activeCell="U39" sqref="U39"/>
    </sheetView>
  </sheetViews>
  <sheetFormatPr defaultRowHeight="15" x14ac:dyDescent="0.25"/>
  <cols>
    <col min="1" max="1" width="3.42578125" style="5" customWidth="1"/>
    <col min="2" max="2" width="23.140625" style="5" customWidth="1"/>
    <col min="3" max="3" width="3.85546875" style="5" bestFit="1" customWidth="1"/>
    <col min="4" max="4" width="13.7109375" style="5" customWidth="1"/>
    <col min="5" max="5" width="6.140625" style="5" bestFit="1" customWidth="1"/>
    <col min="6" max="6" width="10" style="5" customWidth="1"/>
    <col min="7" max="7" width="7.5703125" style="5" customWidth="1"/>
    <col min="8" max="8" width="6.7109375" style="5" hidden="1" customWidth="1"/>
    <col min="9" max="9" width="4.7109375" style="5" hidden="1" customWidth="1"/>
    <col min="10" max="10" width="5.7109375" style="5" customWidth="1"/>
    <col min="11" max="11" width="4.7109375" style="5" customWidth="1"/>
    <col min="12" max="12" width="5.7109375" style="5" customWidth="1"/>
    <col min="13" max="13" width="4.7109375" style="5" customWidth="1"/>
    <col min="14" max="14" width="5.7109375" style="5" customWidth="1"/>
    <col min="15" max="15" width="4.7109375" style="5" customWidth="1"/>
    <col min="16" max="16" width="5.7109375" style="5" customWidth="1"/>
    <col min="17" max="17" width="4.7109375" style="5" customWidth="1"/>
    <col min="18" max="18" width="5.7109375" style="5" customWidth="1"/>
    <col min="19" max="19" width="4.7109375" style="5" customWidth="1"/>
    <col min="20" max="20" width="7.28515625" style="5" customWidth="1"/>
    <col min="21" max="21" width="7" style="5" customWidth="1"/>
  </cols>
  <sheetData>
    <row r="1" spans="1:21" ht="28.5" x14ac:dyDescent="0.45">
      <c r="A1" s="250" t="s">
        <v>26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</row>
    <row r="2" spans="1:21" ht="9" customHeight="1" x14ac:dyDescent="0.25">
      <c r="M2" s="30"/>
    </row>
    <row r="3" spans="1:21" ht="15" customHeight="1" x14ac:dyDescent="0.25">
      <c r="B3" s="8"/>
      <c r="C3" s="8"/>
      <c r="E3" s="8"/>
      <c r="N3" s="62"/>
      <c r="O3" s="62"/>
    </row>
    <row r="4" spans="1:21" ht="16.5" customHeight="1" x14ac:dyDescent="0.25">
      <c r="A4" s="224" t="s">
        <v>0</v>
      </c>
      <c r="B4" s="225" t="s">
        <v>1</v>
      </c>
      <c r="C4" s="226" t="s">
        <v>34</v>
      </c>
      <c r="D4" s="229" t="s">
        <v>30</v>
      </c>
      <c r="E4" s="229" t="s">
        <v>31</v>
      </c>
      <c r="F4" s="224" t="s">
        <v>3</v>
      </c>
      <c r="G4" s="229" t="s">
        <v>8</v>
      </c>
      <c r="H4" s="225" t="s">
        <v>21</v>
      </c>
      <c r="I4" s="225"/>
      <c r="J4" s="232" t="s">
        <v>190</v>
      </c>
      <c r="K4" s="232"/>
      <c r="L4" s="216" t="s">
        <v>4</v>
      </c>
      <c r="M4" s="217"/>
      <c r="N4" s="220" t="s">
        <v>189</v>
      </c>
      <c r="O4" s="220"/>
      <c r="P4" s="216" t="s">
        <v>5</v>
      </c>
      <c r="Q4" s="217"/>
      <c r="R4" s="220" t="s">
        <v>23</v>
      </c>
      <c r="S4" s="220"/>
      <c r="T4" s="209" t="s">
        <v>6</v>
      </c>
      <c r="U4" s="249" t="s">
        <v>7</v>
      </c>
    </row>
    <row r="5" spans="1:21" ht="23.25" customHeight="1" x14ac:dyDescent="0.25">
      <c r="A5" s="224"/>
      <c r="B5" s="225"/>
      <c r="C5" s="227"/>
      <c r="D5" s="230"/>
      <c r="E5" s="230"/>
      <c r="F5" s="224"/>
      <c r="G5" s="230"/>
      <c r="H5" s="225"/>
      <c r="I5" s="225"/>
      <c r="J5" s="232"/>
      <c r="K5" s="232"/>
      <c r="L5" s="218"/>
      <c r="M5" s="219"/>
      <c r="N5" s="220"/>
      <c r="O5" s="220"/>
      <c r="P5" s="218"/>
      <c r="Q5" s="219"/>
      <c r="R5" s="220"/>
      <c r="S5" s="220"/>
      <c r="T5" s="209"/>
      <c r="U5" s="249"/>
    </row>
    <row r="6" spans="1:21" x14ac:dyDescent="0.25">
      <c r="A6" s="224"/>
      <c r="B6" s="225"/>
      <c r="C6" s="228"/>
      <c r="D6" s="231"/>
      <c r="E6" s="231"/>
      <c r="F6" s="224"/>
      <c r="G6" s="231"/>
      <c r="H6" s="79" t="s">
        <v>32</v>
      </c>
      <c r="I6" s="79" t="s">
        <v>9</v>
      </c>
      <c r="J6" s="80" t="s">
        <v>32</v>
      </c>
      <c r="K6" s="80" t="s">
        <v>9</v>
      </c>
      <c r="L6" s="80" t="s">
        <v>32</v>
      </c>
      <c r="M6" s="80" t="s">
        <v>9</v>
      </c>
      <c r="N6" s="80" t="s">
        <v>32</v>
      </c>
      <c r="O6" s="80" t="s">
        <v>9</v>
      </c>
      <c r="P6" s="80" t="s">
        <v>32</v>
      </c>
      <c r="Q6" s="80" t="s">
        <v>9</v>
      </c>
      <c r="R6" s="80" t="s">
        <v>32</v>
      </c>
      <c r="S6" s="80" t="s">
        <v>9</v>
      </c>
      <c r="T6" s="209"/>
      <c r="U6" s="249"/>
    </row>
    <row r="7" spans="1:21" x14ac:dyDescent="0.25">
      <c r="A7" s="66"/>
      <c r="B7" s="67"/>
      <c r="C7" s="67"/>
      <c r="D7" s="67"/>
      <c r="E7" s="67"/>
      <c r="F7" s="66"/>
      <c r="G7" s="67"/>
      <c r="H7" s="79"/>
      <c r="I7" s="79"/>
      <c r="J7" s="80"/>
      <c r="K7" s="80"/>
      <c r="L7" s="80"/>
      <c r="M7" s="80"/>
      <c r="N7" s="80"/>
      <c r="O7" s="80"/>
      <c r="P7" s="80"/>
      <c r="Q7" s="80"/>
      <c r="R7" s="80"/>
      <c r="S7" s="80"/>
      <c r="T7" s="68"/>
      <c r="U7" s="69"/>
    </row>
    <row r="8" spans="1:21" ht="12" customHeight="1" x14ac:dyDescent="0.25">
      <c r="A8" s="71">
        <v>1</v>
      </c>
      <c r="B8" s="70" t="str">
        <f>'команда город'!B22</f>
        <v>Пивоварова Валерия</v>
      </c>
      <c r="C8" s="71" t="str">
        <f>'команда город'!C22</f>
        <v>ж</v>
      </c>
      <c r="D8" s="71" t="str">
        <f>'команда город'!D22</f>
        <v>КУРТАМЫШ</v>
      </c>
      <c r="E8" s="71">
        <f>'команда город'!E22</f>
        <v>0</v>
      </c>
      <c r="F8" s="72">
        <f>'команда город'!F22</f>
        <v>40279</v>
      </c>
      <c r="G8" s="71">
        <f>'команда город'!G22</f>
        <v>13</v>
      </c>
      <c r="H8" s="73">
        <f>'команда город'!H22</f>
        <v>0</v>
      </c>
      <c r="I8" s="96">
        <f>'команда город'!I22</f>
        <v>0</v>
      </c>
      <c r="J8" s="74">
        <f>'команда город'!J22</f>
        <v>7</v>
      </c>
      <c r="K8" s="96">
        <f>'команда город'!K22</f>
        <v>0</v>
      </c>
      <c r="L8" s="75">
        <f>'команда город'!L22</f>
        <v>0</v>
      </c>
      <c r="M8" s="96">
        <f>'команда город'!M22</f>
        <v>0</v>
      </c>
      <c r="N8" s="75">
        <f>'команда город'!N22</f>
        <v>15</v>
      </c>
      <c r="O8" s="96">
        <f>'команда город'!O22</f>
        <v>13</v>
      </c>
      <c r="P8" s="75">
        <f>'команда город'!P22</f>
        <v>-4</v>
      </c>
      <c r="Q8" s="97">
        <f>'команда город'!Q22</f>
        <v>0</v>
      </c>
      <c r="R8" s="75">
        <f>'команда город'!R22</f>
        <v>164</v>
      </c>
      <c r="S8" s="96">
        <f>'команда город'!S22</f>
        <v>20</v>
      </c>
      <c r="T8" s="76">
        <f>'команда город'!T22</f>
        <v>33</v>
      </c>
      <c r="U8" s="76">
        <f>RANK(T8,$T$8:$T$67)</f>
        <v>59</v>
      </c>
    </row>
    <row r="9" spans="1:21" ht="12" customHeight="1" x14ac:dyDescent="0.25">
      <c r="A9" s="71">
        <v>2</v>
      </c>
      <c r="B9" s="70" t="str">
        <f>'команда город'!B23</f>
        <v>Васильева Екатерина</v>
      </c>
      <c r="C9" s="71" t="str">
        <f>'команда город'!C23</f>
        <v>ж</v>
      </c>
      <c r="D9" s="71" t="str">
        <f>'команда город'!D23</f>
        <v>КУРТАМЫШ</v>
      </c>
      <c r="E9" s="71">
        <f>'команда город'!E23</f>
        <v>0</v>
      </c>
      <c r="F9" s="72">
        <f>'команда город'!F23</f>
        <v>40770</v>
      </c>
      <c r="G9" s="71">
        <f>'команда город'!G23</f>
        <v>11</v>
      </c>
      <c r="H9" s="73">
        <f>'команда город'!H23</f>
        <v>0</v>
      </c>
      <c r="I9" s="96" t="str">
        <f>'команда город'!I23</f>
        <v/>
      </c>
      <c r="J9" s="74">
        <f>'команда город'!J23</f>
        <v>5.6</v>
      </c>
      <c r="K9" s="96">
        <f>'команда город'!K23</f>
        <v>50</v>
      </c>
      <c r="L9" s="75">
        <f>'команда город'!L23</f>
        <v>1</v>
      </c>
      <c r="M9" s="96">
        <f>'команда город'!M23</f>
        <v>2</v>
      </c>
      <c r="N9" s="75">
        <f>'команда город'!N23</f>
        <v>16</v>
      </c>
      <c r="O9" s="96">
        <f>'команда город'!O23</f>
        <v>26</v>
      </c>
      <c r="P9" s="75">
        <f>'команда город'!P23</f>
        <v>6</v>
      </c>
      <c r="Q9" s="97">
        <f>'команда город'!Q23</f>
        <v>15</v>
      </c>
      <c r="R9" s="75">
        <f>'команда город'!R23</f>
        <v>145</v>
      </c>
      <c r="S9" s="96">
        <f>'команда город'!S23</f>
        <v>22</v>
      </c>
      <c r="T9" s="76">
        <f>'команда город'!T23</f>
        <v>115</v>
      </c>
      <c r="U9" s="76">
        <f t="shared" ref="U9:U67" si="0">RANK(T9,$T$8:$T$67)</f>
        <v>46</v>
      </c>
    </row>
    <row r="10" spans="1:21" ht="12" customHeight="1" x14ac:dyDescent="0.25">
      <c r="A10" s="71">
        <v>3</v>
      </c>
      <c r="B10" s="70" t="str">
        <f>'команда город'!B24</f>
        <v>Власова Ксения</v>
      </c>
      <c r="C10" s="71" t="str">
        <f>'команда город'!C24</f>
        <v>ж</v>
      </c>
      <c r="D10" s="71" t="str">
        <f>'команда город'!D24</f>
        <v>КУРТАМЫШ</v>
      </c>
      <c r="E10" s="71">
        <f>'команда город'!E24</f>
        <v>0</v>
      </c>
      <c r="F10" s="72">
        <f>'команда город'!F24</f>
        <v>40625</v>
      </c>
      <c r="G10" s="71">
        <f>'команда город'!G24</f>
        <v>12</v>
      </c>
      <c r="H10" s="73">
        <f>'команда город'!H24</f>
        <v>0</v>
      </c>
      <c r="I10" s="96">
        <f>'команда город'!I24</f>
        <v>0</v>
      </c>
      <c r="J10" s="74">
        <f>'команда город'!J24</f>
        <v>0</v>
      </c>
      <c r="K10" s="96">
        <f>'команда город'!K24</f>
        <v>0</v>
      </c>
      <c r="L10" s="75">
        <f>'команда город'!L24</f>
        <v>22</v>
      </c>
      <c r="M10" s="96">
        <f>'команда город'!M24</f>
        <v>38</v>
      </c>
      <c r="N10" s="75">
        <f>'команда город'!N24</f>
        <v>25</v>
      </c>
      <c r="O10" s="96">
        <f>'команда город'!O24</f>
        <v>39</v>
      </c>
      <c r="P10" s="75">
        <f>'команда город'!P24</f>
        <v>11</v>
      </c>
      <c r="Q10" s="97">
        <f>'команда город'!Q24</f>
        <v>26</v>
      </c>
      <c r="R10" s="75">
        <f>'команда город'!R24</f>
        <v>175</v>
      </c>
      <c r="S10" s="96">
        <f>'команда город'!S24</f>
        <v>32</v>
      </c>
      <c r="T10" s="76">
        <f>'команда город'!T24</f>
        <v>135</v>
      </c>
      <c r="U10" s="76">
        <f t="shared" si="0"/>
        <v>37</v>
      </c>
    </row>
    <row r="11" spans="1:21" ht="12" customHeight="1" x14ac:dyDescent="0.25">
      <c r="A11" s="71">
        <v>4</v>
      </c>
      <c r="B11" s="70" t="str">
        <f>'команда город'!B25</f>
        <v>Демидова Викторияа</v>
      </c>
      <c r="C11" s="71" t="str">
        <f>'команда город'!C25</f>
        <v>ж</v>
      </c>
      <c r="D11" s="71" t="str">
        <f>'команда город'!D25</f>
        <v>КУРТАМЫШ</v>
      </c>
      <c r="E11" s="71">
        <f>'команда город'!E25</f>
        <v>0</v>
      </c>
      <c r="F11" s="72">
        <f>'команда город'!F25</f>
        <v>40555</v>
      </c>
      <c r="G11" s="71">
        <f>'команда город'!G25</f>
        <v>12</v>
      </c>
      <c r="H11" s="73">
        <f>'команда город'!H25</f>
        <v>0</v>
      </c>
      <c r="I11" s="96">
        <f>'команда город'!I25</f>
        <v>0</v>
      </c>
      <c r="J11" s="74">
        <f>'команда город'!J25</f>
        <v>6</v>
      </c>
      <c r="K11" s="96">
        <f>'команда город'!K25</f>
        <v>22</v>
      </c>
      <c r="L11" s="75">
        <f>'команда город'!L25</f>
        <v>0</v>
      </c>
      <c r="M11" s="96">
        <f>'команда город'!M25</f>
        <v>0</v>
      </c>
      <c r="N11" s="75">
        <f>'команда город'!N25</f>
        <v>18</v>
      </c>
      <c r="O11" s="96">
        <f>'команда город'!O25</f>
        <v>25</v>
      </c>
      <c r="P11" s="75">
        <f>'команда город'!P25</f>
        <v>2</v>
      </c>
      <c r="Q11" s="97">
        <f>'команда город'!Q25</f>
        <v>6</v>
      </c>
      <c r="R11" s="75">
        <f>'команда город'!R25</f>
        <v>130</v>
      </c>
      <c r="S11" s="96">
        <f>'команда город'!S25</f>
        <v>10</v>
      </c>
      <c r="T11" s="76">
        <f>'команда город'!T25</f>
        <v>63</v>
      </c>
      <c r="U11" s="76">
        <f t="shared" si="0"/>
        <v>57</v>
      </c>
    </row>
    <row r="12" spans="1:21" ht="12" customHeight="1" x14ac:dyDescent="0.25">
      <c r="A12" s="71">
        <v>5</v>
      </c>
      <c r="B12" s="70" t="str">
        <f>'команда город'!B26</f>
        <v>Куандыкова Дарина</v>
      </c>
      <c r="C12" s="71" t="str">
        <f>'команда город'!C26</f>
        <v>ж</v>
      </c>
      <c r="D12" s="71" t="str">
        <f>'команда город'!D26</f>
        <v>КУРТАМЫШ</v>
      </c>
      <c r="E12" s="71">
        <f>'команда город'!E26</f>
        <v>0</v>
      </c>
      <c r="F12" s="72">
        <f>'команда город'!F26</f>
        <v>40617</v>
      </c>
      <c r="G12" s="71">
        <f>'команда город'!G26</f>
        <v>12</v>
      </c>
      <c r="H12" s="73">
        <f>'команда город'!H26</f>
        <v>0</v>
      </c>
      <c r="I12" s="96">
        <f>'команда город'!I26</f>
        <v>0</v>
      </c>
      <c r="J12" s="74">
        <f>'команда город'!J26</f>
        <v>5.9</v>
      </c>
      <c r="K12" s="96">
        <f>'команда город'!K26</f>
        <v>26</v>
      </c>
      <c r="L12" s="75">
        <f>'команда город'!L26</f>
        <v>9</v>
      </c>
      <c r="M12" s="96">
        <f>'команда город'!M26</f>
        <v>12</v>
      </c>
      <c r="N12" s="75">
        <f>'команда город'!N26</f>
        <v>24</v>
      </c>
      <c r="O12" s="96">
        <f>'команда город'!O26</f>
        <v>37</v>
      </c>
      <c r="P12" s="75">
        <f>'команда город'!P26</f>
        <v>7</v>
      </c>
      <c r="Q12" s="97">
        <f>'команда город'!Q26</f>
        <v>15</v>
      </c>
      <c r="R12" s="75">
        <f>'команда город'!R26</f>
        <v>160</v>
      </c>
      <c r="S12" s="96">
        <f>'команда город'!S26</f>
        <v>25</v>
      </c>
      <c r="T12" s="76">
        <f>'команда город'!T26</f>
        <v>115</v>
      </c>
      <c r="U12" s="76">
        <f t="shared" si="0"/>
        <v>46</v>
      </c>
    </row>
    <row r="13" spans="1:21" ht="12" customHeight="1" x14ac:dyDescent="0.25">
      <c r="A13" s="71">
        <v>6</v>
      </c>
      <c r="B13" s="70" t="str">
        <f>'команда город'!B27</f>
        <v>Магда Ева</v>
      </c>
      <c r="C13" s="71" t="str">
        <f>'команда город'!C27</f>
        <v>ж</v>
      </c>
      <c r="D13" s="71" t="str">
        <f>'команда город'!D27</f>
        <v>КУРТАМЫШ</v>
      </c>
      <c r="E13" s="71">
        <f>'команда город'!E27</f>
        <v>0</v>
      </c>
      <c r="F13" s="72">
        <f>'команда город'!F27</f>
        <v>40591</v>
      </c>
      <c r="G13" s="71">
        <f>'команда город'!G27</f>
        <v>12</v>
      </c>
      <c r="H13" s="73">
        <f>'команда город'!H27</f>
        <v>0</v>
      </c>
      <c r="I13" s="96">
        <f>'команда город'!I27</f>
        <v>0</v>
      </c>
      <c r="J13" s="74">
        <f>'команда город'!J27</f>
        <v>5.7</v>
      </c>
      <c r="K13" s="96">
        <f>'команда город'!K27</f>
        <v>35</v>
      </c>
      <c r="L13" s="75">
        <f>'команда город'!L27</f>
        <v>2</v>
      </c>
      <c r="M13" s="96">
        <f>'команда город'!M27</f>
        <v>2</v>
      </c>
      <c r="N13" s="75">
        <f>'команда город'!N27</f>
        <v>27</v>
      </c>
      <c r="O13" s="96">
        <f>'команда город'!O27</f>
        <v>44</v>
      </c>
      <c r="P13" s="75">
        <f>'команда город'!P27</f>
        <v>-2</v>
      </c>
      <c r="Q13" s="97">
        <f>'команда город'!Q27</f>
        <v>2</v>
      </c>
      <c r="R13" s="75">
        <f>'команда город'!R27</f>
        <v>159</v>
      </c>
      <c r="S13" s="96">
        <f>'команда город'!S27</f>
        <v>24</v>
      </c>
      <c r="T13" s="76">
        <f>'команда город'!T27</f>
        <v>107</v>
      </c>
      <c r="U13" s="76">
        <f t="shared" si="0"/>
        <v>51</v>
      </c>
    </row>
    <row r="14" spans="1:21" ht="12" customHeight="1" x14ac:dyDescent="0.25">
      <c r="A14" s="71">
        <v>7</v>
      </c>
      <c r="B14" s="70" t="str">
        <f>'команда город'!B55</f>
        <v>Ковальская Дарья</v>
      </c>
      <c r="C14" s="71" t="str">
        <f>'команда город'!C55</f>
        <v>ж</v>
      </c>
      <c r="D14" s="71" t="str">
        <f>'команда город'!D55</f>
        <v>КАТАЙСК</v>
      </c>
      <c r="E14" s="71">
        <f>'команда город'!E55</f>
        <v>0</v>
      </c>
      <c r="F14" s="72">
        <f>'команда город'!F55</f>
        <v>40768</v>
      </c>
      <c r="G14" s="71">
        <f>'команда город'!G55</f>
        <v>11</v>
      </c>
      <c r="H14" s="73">
        <f>'команда город'!H55</f>
        <v>0</v>
      </c>
      <c r="I14" s="96" t="str">
        <f>'команда город'!I55</f>
        <v/>
      </c>
      <c r="J14" s="74">
        <f>'команда город'!J55</f>
        <v>5.6</v>
      </c>
      <c r="K14" s="96">
        <f>'команда город'!K55</f>
        <v>50</v>
      </c>
      <c r="L14" s="75">
        <f>'команда город'!L55</f>
        <v>0</v>
      </c>
      <c r="M14" s="96">
        <f>'команда город'!M55</f>
        <v>0</v>
      </c>
      <c r="N14" s="75">
        <f>'команда город'!N55</f>
        <v>20</v>
      </c>
      <c r="O14" s="96">
        <f>'команда город'!O55</f>
        <v>34</v>
      </c>
      <c r="P14" s="75">
        <f>'команда город'!P55</f>
        <v>12</v>
      </c>
      <c r="Q14" s="97">
        <f>'команда город'!Q55</f>
        <v>33</v>
      </c>
      <c r="R14" s="75">
        <f>'команда город'!R55</f>
        <v>179</v>
      </c>
      <c r="S14" s="96">
        <f>'команда город'!S55</f>
        <v>44</v>
      </c>
      <c r="T14" s="76">
        <f>'команда город'!T55</f>
        <v>161</v>
      </c>
      <c r="U14" s="76">
        <f t="shared" si="0"/>
        <v>31</v>
      </c>
    </row>
    <row r="15" spans="1:21" ht="12" customHeight="1" x14ac:dyDescent="0.25">
      <c r="A15" s="71">
        <v>8</v>
      </c>
      <c r="B15" s="70" t="str">
        <f>'команда город'!B56</f>
        <v>Мешалкина Дарья</v>
      </c>
      <c r="C15" s="71" t="str">
        <f>'команда город'!C56</f>
        <v>ж</v>
      </c>
      <c r="D15" s="71" t="str">
        <f>'команда город'!D56</f>
        <v>КАТАЙСК</v>
      </c>
      <c r="E15" s="71">
        <f>'команда город'!E56</f>
        <v>0</v>
      </c>
      <c r="F15" s="72">
        <f>'команда город'!F56</f>
        <v>40592</v>
      </c>
      <c r="G15" s="71">
        <f>'команда город'!G56</f>
        <v>12</v>
      </c>
      <c r="H15" s="73">
        <f>'команда город'!H56</f>
        <v>0</v>
      </c>
      <c r="I15" s="96">
        <f>'команда город'!I56</f>
        <v>0</v>
      </c>
      <c r="J15" s="74">
        <f>'команда город'!J56</f>
        <v>5</v>
      </c>
      <c r="K15" s="96">
        <f>'команда город'!K56</f>
        <v>62</v>
      </c>
      <c r="L15" s="75">
        <f>'команда город'!L56</f>
        <v>10</v>
      </c>
      <c r="M15" s="96">
        <f>'команда город'!M56</f>
        <v>14</v>
      </c>
      <c r="N15" s="75">
        <f>'команда город'!N56</f>
        <v>24</v>
      </c>
      <c r="O15" s="96">
        <f>'команда город'!O56</f>
        <v>37</v>
      </c>
      <c r="P15" s="75">
        <f>'команда город'!P56</f>
        <v>19</v>
      </c>
      <c r="Q15" s="97">
        <f>'команда город'!Q56</f>
        <v>50</v>
      </c>
      <c r="R15" s="75">
        <f>'команда город'!R56</f>
        <v>170</v>
      </c>
      <c r="S15" s="96">
        <f>'команда город'!S56</f>
        <v>30</v>
      </c>
      <c r="T15" s="76">
        <f>'команда город'!T56</f>
        <v>193</v>
      </c>
      <c r="U15" s="76">
        <f t="shared" si="0"/>
        <v>20</v>
      </c>
    </row>
    <row r="16" spans="1:21" ht="12" customHeight="1" x14ac:dyDescent="0.25">
      <c r="A16" s="71">
        <v>9</v>
      </c>
      <c r="B16" s="70" t="str">
        <f>'команда город'!B57</f>
        <v>Семянникова Дарья</v>
      </c>
      <c r="C16" s="71" t="str">
        <f>'команда город'!C57</f>
        <v>ж</v>
      </c>
      <c r="D16" s="71" t="str">
        <f>'команда город'!D57</f>
        <v>КАТАЙСК</v>
      </c>
      <c r="E16" s="71">
        <f>'команда город'!E57</f>
        <v>0</v>
      </c>
      <c r="F16" s="72">
        <f>'команда город'!F57</f>
        <v>40620</v>
      </c>
      <c r="G16" s="71">
        <f>'команда город'!G57</f>
        <v>12</v>
      </c>
      <c r="H16" s="73">
        <f>'команда город'!H57</f>
        <v>0</v>
      </c>
      <c r="I16" s="96">
        <f>'команда город'!I57</f>
        <v>0</v>
      </c>
      <c r="J16" s="74">
        <f>'команда город'!J57</f>
        <v>5.0999999999999996</v>
      </c>
      <c r="K16" s="96">
        <f>'команда город'!K57</f>
        <v>59</v>
      </c>
      <c r="L16" s="75">
        <f>'команда город'!L57</f>
        <v>11</v>
      </c>
      <c r="M16" s="96">
        <f>'команда город'!M57</f>
        <v>16</v>
      </c>
      <c r="N16" s="75">
        <f>'команда город'!N57</f>
        <v>23</v>
      </c>
      <c r="O16" s="96">
        <f>'команда город'!O57</f>
        <v>35</v>
      </c>
      <c r="P16" s="75">
        <f>'команда город'!P57</f>
        <v>10</v>
      </c>
      <c r="Q16" s="97">
        <f>'команда город'!Q57</f>
        <v>23</v>
      </c>
      <c r="R16" s="75">
        <f>'команда город'!R57</f>
        <v>177</v>
      </c>
      <c r="S16" s="96">
        <f>'команда город'!S57</f>
        <v>33</v>
      </c>
      <c r="T16" s="76">
        <f>'команда город'!T57</f>
        <v>166</v>
      </c>
      <c r="U16" s="76">
        <f t="shared" si="0"/>
        <v>29</v>
      </c>
    </row>
    <row r="17" spans="1:21" ht="12" customHeight="1" x14ac:dyDescent="0.25">
      <c r="A17" s="71">
        <v>10</v>
      </c>
      <c r="B17" s="70" t="str">
        <f>'команда город'!B58</f>
        <v>Никифорова Надежда</v>
      </c>
      <c r="C17" s="71" t="str">
        <f>'команда город'!C58</f>
        <v>ж</v>
      </c>
      <c r="D17" s="71" t="str">
        <f>'команда город'!D58</f>
        <v>КАТАЙСК</v>
      </c>
      <c r="E17" s="71">
        <f>'команда город'!E58</f>
        <v>0</v>
      </c>
      <c r="F17" s="72">
        <f>'команда город'!F58</f>
        <v>40896</v>
      </c>
      <c r="G17" s="71">
        <f>'команда город'!G58</f>
        <v>11</v>
      </c>
      <c r="H17" s="73">
        <f>'команда город'!H58</f>
        <v>0</v>
      </c>
      <c r="I17" s="96" t="str">
        <f>'команда город'!I58</f>
        <v/>
      </c>
      <c r="J17" s="74">
        <f>'команда город'!J58</f>
        <v>5.3</v>
      </c>
      <c r="K17" s="96">
        <f>'команда город'!K58</f>
        <v>60</v>
      </c>
      <c r="L17" s="75">
        <f>'команда город'!L58</f>
        <v>6</v>
      </c>
      <c r="M17" s="96">
        <f>'команда город'!M58</f>
        <v>12</v>
      </c>
      <c r="N17" s="75">
        <f>'команда город'!N58</f>
        <v>16</v>
      </c>
      <c r="O17" s="96">
        <f>'команда город'!O58</f>
        <v>26</v>
      </c>
      <c r="P17" s="75">
        <f>'команда город'!P58</f>
        <v>-7</v>
      </c>
      <c r="Q17" s="97">
        <f>'команда город'!Q58</f>
        <v>0</v>
      </c>
      <c r="R17" s="75">
        <f>'команда город'!R58</f>
        <v>185</v>
      </c>
      <c r="S17" s="96">
        <f>'команда город'!S58</f>
        <v>50</v>
      </c>
      <c r="T17" s="76">
        <f>'команда город'!T58</f>
        <v>148</v>
      </c>
      <c r="U17" s="76">
        <f t="shared" si="0"/>
        <v>33</v>
      </c>
    </row>
    <row r="18" spans="1:21" ht="12" customHeight="1" x14ac:dyDescent="0.25">
      <c r="A18" s="71">
        <v>11</v>
      </c>
      <c r="B18" s="70" t="str">
        <f>'команда город'!B59</f>
        <v>Середкина Наталья</v>
      </c>
      <c r="C18" s="71" t="str">
        <f>'команда город'!C59</f>
        <v>ж</v>
      </c>
      <c r="D18" s="71" t="str">
        <f>'команда город'!D59</f>
        <v>КАТАЙСК</v>
      </c>
      <c r="E18" s="71">
        <f>'команда город'!E59</f>
        <v>0</v>
      </c>
      <c r="F18" s="72">
        <f>'команда город'!F59</f>
        <v>40804</v>
      </c>
      <c r="G18" s="71">
        <f>'команда город'!G59</f>
        <v>11</v>
      </c>
      <c r="H18" s="73">
        <f>'команда город'!H59</f>
        <v>0</v>
      </c>
      <c r="I18" s="96" t="str">
        <f>'команда город'!I59</f>
        <v/>
      </c>
      <c r="J18" s="74">
        <f>'команда город'!J59</f>
        <v>5.7</v>
      </c>
      <c r="K18" s="96">
        <f>'команда город'!K59</f>
        <v>45</v>
      </c>
      <c r="L18" s="75">
        <f>'команда город'!L59</f>
        <v>1</v>
      </c>
      <c r="M18" s="96">
        <f>'команда город'!M59</f>
        <v>2</v>
      </c>
      <c r="N18" s="75">
        <f>'команда город'!N59</f>
        <v>21</v>
      </c>
      <c r="O18" s="96">
        <f>'команда город'!O59</f>
        <v>36</v>
      </c>
      <c r="P18" s="75">
        <f>'команда город'!P59</f>
        <v>16</v>
      </c>
      <c r="Q18" s="97">
        <f>'команда город'!Q59</f>
        <v>46</v>
      </c>
      <c r="R18" s="75">
        <f>'команда город'!R59</f>
        <v>173</v>
      </c>
      <c r="S18" s="96">
        <f>'команда город'!S59</f>
        <v>38</v>
      </c>
      <c r="T18" s="76">
        <f>'команда город'!T59</f>
        <v>167</v>
      </c>
      <c r="U18" s="76">
        <f t="shared" si="0"/>
        <v>28</v>
      </c>
    </row>
    <row r="19" spans="1:21" ht="12" customHeight="1" x14ac:dyDescent="0.25">
      <c r="A19" s="71">
        <v>12</v>
      </c>
      <c r="B19" s="70" t="str">
        <f>'команда город'!B60</f>
        <v>Стукова Алена</v>
      </c>
      <c r="C19" s="71" t="str">
        <f>'команда город'!C60</f>
        <v>ж</v>
      </c>
      <c r="D19" s="71" t="str">
        <f>'команда город'!D60</f>
        <v>КАТАЙСК</v>
      </c>
      <c r="E19" s="71">
        <f>'команда город'!E60</f>
        <v>0</v>
      </c>
      <c r="F19" s="72">
        <f>'команда город'!F60</f>
        <v>40710</v>
      </c>
      <c r="G19" s="71">
        <f>'команда город'!G60</f>
        <v>11</v>
      </c>
      <c r="H19" s="73">
        <f>'команда город'!H60</f>
        <v>0</v>
      </c>
      <c r="I19" s="96" t="str">
        <f>'команда город'!I60</f>
        <v/>
      </c>
      <c r="J19" s="74">
        <f>'команда город'!J60</f>
        <v>5.3</v>
      </c>
      <c r="K19" s="96">
        <f>'команда город'!K60</f>
        <v>60</v>
      </c>
      <c r="L19" s="75">
        <f>'команда город'!L60</f>
        <v>0</v>
      </c>
      <c r="M19" s="96">
        <f>'команда город'!M60</f>
        <v>0</v>
      </c>
      <c r="N19" s="75">
        <f>'команда город'!N60</f>
        <v>23</v>
      </c>
      <c r="O19" s="96">
        <f>'команда город'!O60</f>
        <v>40</v>
      </c>
      <c r="P19" s="75">
        <f>'команда город'!P60</f>
        <v>18</v>
      </c>
      <c r="Q19" s="97">
        <f>'команда город'!Q60</f>
        <v>53</v>
      </c>
      <c r="R19" s="75">
        <f>'команда город'!R60</f>
        <v>158</v>
      </c>
      <c r="S19" s="96">
        <f>'команда город'!S60</f>
        <v>29</v>
      </c>
      <c r="T19" s="76">
        <f>'команда город'!T60</f>
        <v>182</v>
      </c>
      <c r="U19" s="76">
        <f t="shared" si="0"/>
        <v>22</v>
      </c>
    </row>
    <row r="20" spans="1:21" ht="12" customHeight="1" x14ac:dyDescent="0.25">
      <c r="A20" s="71">
        <v>13</v>
      </c>
      <c r="B20" s="70" t="str">
        <f>'команда город'!B89</f>
        <v>Корюкина Виктория</v>
      </c>
      <c r="C20" s="71" t="str">
        <f>'команда город'!C89</f>
        <v>ж</v>
      </c>
      <c r="D20" s="71" t="str">
        <f>'команда город'!D89</f>
        <v>КУРГАН</v>
      </c>
      <c r="E20" s="71">
        <f>'команда город'!E89</f>
        <v>0</v>
      </c>
      <c r="F20" s="72">
        <f>'команда город'!F89</f>
        <v>40652</v>
      </c>
      <c r="G20" s="71">
        <f>'команда город'!G89</f>
        <v>12</v>
      </c>
      <c r="H20" s="73">
        <f>'команда город'!H89</f>
        <v>0</v>
      </c>
      <c r="I20" s="96">
        <f>'команда город'!I89</f>
        <v>0</v>
      </c>
      <c r="J20" s="74">
        <f>'команда город'!J89</f>
        <v>5.4</v>
      </c>
      <c r="K20" s="96">
        <f>'команда город'!K89</f>
        <v>50</v>
      </c>
      <c r="L20" s="75">
        <f>'команда город'!L89</f>
        <v>62</v>
      </c>
      <c r="M20" s="96">
        <f>'команда город'!M89</f>
        <v>70</v>
      </c>
      <c r="N20" s="75">
        <f>'команда город'!N89</f>
        <v>28</v>
      </c>
      <c r="O20" s="96">
        <f>'команда город'!O89</f>
        <v>47</v>
      </c>
      <c r="P20" s="75">
        <f>'команда город'!P89</f>
        <v>29</v>
      </c>
      <c r="Q20" s="97">
        <f>'команда город'!Q89</f>
        <v>66</v>
      </c>
      <c r="R20" s="75">
        <f>'команда город'!R89</f>
        <v>184</v>
      </c>
      <c r="S20" s="96">
        <f>'команда город'!S89</f>
        <v>37</v>
      </c>
      <c r="T20" s="76">
        <f>'команда город'!T89</f>
        <v>270</v>
      </c>
      <c r="U20" s="76">
        <f t="shared" si="0"/>
        <v>1</v>
      </c>
    </row>
    <row r="21" spans="1:21" ht="12" customHeight="1" x14ac:dyDescent="0.25">
      <c r="A21" s="71">
        <v>14</v>
      </c>
      <c r="B21" s="70" t="str">
        <f>'команда город'!B90</f>
        <v>Колесникова Дарья</v>
      </c>
      <c r="C21" s="71" t="str">
        <f>'команда город'!C90</f>
        <v>ж</v>
      </c>
      <c r="D21" s="71" t="str">
        <f>'команда город'!D90</f>
        <v>КУРГАН</v>
      </c>
      <c r="E21" s="71">
        <f>'команда город'!E90</f>
        <v>0</v>
      </c>
      <c r="F21" s="72">
        <f>'команда город'!F90</f>
        <v>40637</v>
      </c>
      <c r="G21" s="71">
        <f>'команда город'!G90</f>
        <v>12</v>
      </c>
      <c r="H21" s="73">
        <f>'команда город'!H90</f>
        <v>0</v>
      </c>
      <c r="I21" s="96">
        <f>'команда город'!I90</f>
        <v>0</v>
      </c>
      <c r="J21" s="74">
        <f>'команда город'!J90</f>
        <v>5.5</v>
      </c>
      <c r="K21" s="96">
        <f>'команда город'!K90</f>
        <v>45</v>
      </c>
      <c r="L21" s="75">
        <f>'команда город'!L90</f>
        <v>17</v>
      </c>
      <c r="M21" s="96">
        <f>'команда город'!M90</f>
        <v>28</v>
      </c>
      <c r="N21" s="75">
        <f>'команда город'!N90</f>
        <v>30</v>
      </c>
      <c r="O21" s="96">
        <f>'команда город'!O90</f>
        <v>52</v>
      </c>
      <c r="P21" s="75">
        <f>'команда город'!P90</f>
        <v>26</v>
      </c>
      <c r="Q21" s="97">
        <f>'команда город'!Q90</f>
        <v>63</v>
      </c>
      <c r="R21" s="75">
        <f>'команда город'!R90</f>
        <v>190</v>
      </c>
      <c r="S21" s="96">
        <f>'команда город'!S90</f>
        <v>40</v>
      </c>
      <c r="T21" s="76">
        <f>'команда город'!T90</f>
        <v>228</v>
      </c>
      <c r="U21" s="76">
        <f t="shared" si="0"/>
        <v>8</v>
      </c>
    </row>
    <row r="22" spans="1:21" ht="12" customHeight="1" x14ac:dyDescent="0.25">
      <c r="A22" s="71">
        <v>15</v>
      </c>
      <c r="B22" s="70" t="str">
        <f>'команда город'!B91</f>
        <v>Кравченко Дарья</v>
      </c>
      <c r="C22" s="71" t="str">
        <f>'команда город'!C91</f>
        <v>ж</v>
      </c>
      <c r="D22" s="71" t="str">
        <f>'команда город'!D91</f>
        <v>КУРГАН</v>
      </c>
      <c r="E22" s="71">
        <f>'команда город'!E91</f>
        <v>0</v>
      </c>
      <c r="F22" s="72">
        <f>'команда город'!F91</f>
        <v>40514</v>
      </c>
      <c r="G22" s="71">
        <f>'команда город'!G91</f>
        <v>12</v>
      </c>
      <c r="H22" s="73">
        <f>'команда город'!H91</f>
        <v>0</v>
      </c>
      <c r="I22" s="96">
        <f>'команда город'!I91</f>
        <v>0</v>
      </c>
      <c r="J22" s="74">
        <f>'команда город'!J91</f>
        <v>5.2</v>
      </c>
      <c r="K22" s="96">
        <f>'команда город'!K91</f>
        <v>56</v>
      </c>
      <c r="L22" s="75">
        <f>'команда город'!L91</f>
        <v>32</v>
      </c>
      <c r="M22" s="96">
        <f>'команда город'!M91</f>
        <v>57</v>
      </c>
      <c r="N22" s="75">
        <f>'команда город'!N91</f>
        <v>32</v>
      </c>
      <c r="O22" s="96">
        <f>'команда город'!O91</f>
        <v>56</v>
      </c>
      <c r="P22" s="75">
        <f>'команда город'!P91</f>
        <v>17</v>
      </c>
      <c r="Q22" s="97">
        <f>'команда город'!Q91</f>
        <v>44</v>
      </c>
      <c r="R22" s="75">
        <f>'команда город'!R91</f>
        <v>183</v>
      </c>
      <c r="S22" s="96">
        <f>'команда город'!S91</f>
        <v>36</v>
      </c>
      <c r="T22" s="76">
        <f>'команда город'!T91</f>
        <v>249</v>
      </c>
      <c r="U22" s="76">
        <f t="shared" si="0"/>
        <v>4</v>
      </c>
    </row>
    <row r="23" spans="1:21" ht="12" customHeight="1" x14ac:dyDescent="0.25">
      <c r="A23" s="71">
        <v>16</v>
      </c>
      <c r="B23" s="70" t="str">
        <f>'команда город'!B92</f>
        <v>Башкинова Алина</v>
      </c>
      <c r="C23" s="71" t="str">
        <f>'команда город'!C92</f>
        <v>ж</v>
      </c>
      <c r="D23" s="71" t="str">
        <f>'команда город'!D92</f>
        <v>КУРГАН</v>
      </c>
      <c r="E23" s="71">
        <f>'команда город'!E92</f>
        <v>0</v>
      </c>
      <c r="F23" s="72">
        <f>'команда город'!F92</f>
        <v>40722</v>
      </c>
      <c r="G23" s="71">
        <f>'команда город'!G92</f>
        <v>11</v>
      </c>
      <c r="H23" s="73">
        <f>'команда город'!H92</f>
        <v>0</v>
      </c>
      <c r="I23" s="96" t="str">
        <f>'команда город'!I92</f>
        <v/>
      </c>
      <c r="J23" s="74">
        <f>'команда город'!J92</f>
        <v>5.0999999999999996</v>
      </c>
      <c r="K23" s="96">
        <f>'команда город'!K92</f>
        <v>64</v>
      </c>
      <c r="L23" s="75">
        <f>'команда город'!L92</f>
        <v>38</v>
      </c>
      <c r="M23" s="96">
        <f>'команда город'!M92</f>
        <v>63</v>
      </c>
      <c r="N23" s="75">
        <f>'команда город'!N92</f>
        <v>28</v>
      </c>
      <c r="O23" s="96">
        <f>'команда город'!O92</f>
        <v>52</v>
      </c>
      <c r="P23" s="75">
        <f>'команда город'!P92</f>
        <v>16</v>
      </c>
      <c r="Q23" s="97">
        <f>'команда город'!Q92</f>
        <v>46</v>
      </c>
      <c r="R23" s="75">
        <f>'команда город'!R92</f>
        <v>160</v>
      </c>
      <c r="S23" s="96">
        <f>'команда город'!S92</f>
        <v>30</v>
      </c>
      <c r="T23" s="76">
        <f>'команда город'!T92</f>
        <v>255</v>
      </c>
      <c r="U23" s="76">
        <f t="shared" si="0"/>
        <v>3</v>
      </c>
    </row>
    <row r="24" spans="1:21" ht="12" customHeight="1" x14ac:dyDescent="0.25">
      <c r="A24" s="71">
        <v>17</v>
      </c>
      <c r="B24" s="70" t="str">
        <f>'команда город'!B93</f>
        <v>Гревцева Яна</v>
      </c>
      <c r="C24" s="71" t="str">
        <f>'команда город'!C93</f>
        <v>ж</v>
      </c>
      <c r="D24" s="71" t="str">
        <f>'команда город'!D93</f>
        <v>КУРГАН</v>
      </c>
      <c r="E24" s="71">
        <f>'команда город'!E93</f>
        <v>0</v>
      </c>
      <c r="F24" s="72">
        <f>'команда город'!F93</f>
        <v>40875</v>
      </c>
      <c r="G24" s="71">
        <f>'команда город'!G93</f>
        <v>11</v>
      </c>
      <c r="H24" s="73">
        <f>'команда город'!H93</f>
        <v>0</v>
      </c>
      <c r="I24" s="96" t="str">
        <f>'команда город'!I93</f>
        <v/>
      </c>
      <c r="J24" s="74">
        <f>'команда город'!J93</f>
        <v>5.0999999999999996</v>
      </c>
      <c r="K24" s="96">
        <f>'команда город'!K93</f>
        <v>64</v>
      </c>
      <c r="L24" s="75">
        <f>'команда город'!L93</f>
        <v>5</v>
      </c>
      <c r="M24" s="96">
        <f>'команда город'!M93</f>
        <v>10</v>
      </c>
      <c r="N24" s="75">
        <f>'команда город'!N93</f>
        <v>30</v>
      </c>
      <c r="O24" s="96">
        <f>'команда город'!O93</f>
        <v>56</v>
      </c>
      <c r="P24" s="75">
        <f>'команда город'!P93</f>
        <v>5</v>
      </c>
      <c r="Q24" s="97">
        <f>'команда город'!Q93</f>
        <v>13</v>
      </c>
      <c r="R24" s="75">
        <f>'команда город'!R93</f>
        <v>195</v>
      </c>
      <c r="S24" s="96">
        <f>'команда город'!S93</f>
        <v>55</v>
      </c>
      <c r="T24" s="76">
        <f>'команда город'!T93</f>
        <v>198</v>
      </c>
      <c r="U24" s="76">
        <f t="shared" si="0"/>
        <v>17</v>
      </c>
    </row>
    <row r="25" spans="1:21" ht="12" customHeight="1" x14ac:dyDescent="0.25">
      <c r="A25" s="71">
        <v>18</v>
      </c>
      <c r="B25" s="70" t="str">
        <f>'команда город'!B94</f>
        <v>Завгородняя София</v>
      </c>
      <c r="C25" s="71" t="str">
        <f>'команда город'!C94</f>
        <v>ж</v>
      </c>
      <c r="D25" s="71" t="str">
        <f>'команда город'!D94</f>
        <v>КУРГАН</v>
      </c>
      <c r="E25" s="71">
        <f>'команда город'!E94</f>
        <v>0</v>
      </c>
      <c r="F25" s="72">
        <f>'команда город'!F94</f>
        <v>40626</v>
      </c>
      <c r="G25" s="71">
        <f>'команда город'!G94</f>
        <v>12</v>
      </c>
      <c r="H25" s="73">
        <f>'команда город'!H94</f>
        <v>0</v>
      </c>
      <c r="I25" s="96">
        <f>'команда город'!I94</f>
        <v>0</v>
      </c>
      <c r="J25" s="74">
        <f>'команда город'!J94</f>
        <v>4.9000000000000004</v>
      </c>
      <c r="K25" s="96">
        <f>'команда город'!K94</f>
        <v>64</v>
      </c>
      <c r="L25" s="75">
        <f>'команда город'!L94</f>
        <v>15</v>
      </c>
      <c r="M25" s="96">
        <f>'команда город'!M94</f>
        <v>24</v>
      </c>
      <c r="N25" s="75">
        <f>'команда город'!N94</f>
        <v>27</v>
      </c>
      <c r="O25" s="96">
        <f>'команда город'!O94</f>
        <v>44</v>
      </c>
      <c r="P25" s="75">
        <f>'команда город'!P94</f>
        <v>6</v>
      </c>
      <c r="Q25" s="97">
        <f>'команда город'!Q94</f>
        <v>13</v>
      </c>
      <c r="R25" s="75">
        <f>'команда город'!R94</f>
        <v>203</v>
      </c>
      <c r="S25" s="96">
        <f>'команда город'!S94</f>
        <v>51</v>
      </c>
      <c r="T25" s="76">
        <f>'команда город'!T94</f>
        <v>196</v>
      </c>
      <c r="U25" s="76">
        <f t="shared" si="0"/>
        <v>18</v>
      </c>
    </row>
    <row r="26" spans="1:21" ht="12" customHeight="1" x14ac:dyDescent="0.25">
      <c r="A26" s="71">
        <v>19</v>
      </c>
      <c r="B26" s="70" t="str">
        <f>'команда город'!B123</f>
        <v>Быкова Любовь</v>
      </c>
      <c r="C26" s="71" t="str">
        <f>'команда город'!C123</f>
        <v>ж</v>
      </c>
      <c r="D26" s="71" t="str">
        <f>'команда город'!D123</f>
        <v>КУРТАМЫШ кадет</v>
      </c>
      <c r="E26" s="71">
        <f>'команда город'!E123</f>
        <v>0</v>
      </c>
      <c r="F26" s="72">
        <f>'команда город'!F123</f>
        <v>40751</v>
      </c>
      <c r="G26" s="71">
        <f>'команда город'!G123</f>
        <v>11</v>
      </c>
      <c r="H26" s="73">
        <f>'команда город'!H123</f>
        <v>0</v>
      </c>
      <c r="I26" s="96" t="str">
        <f>'команда город'!I123</f>
        <v/>
      </c>
      <c r="J26" s="74">
        <f>'команда город'!J123</f>
        <v>5.0999999999999996</v>
      </c>
      <c r="K26" s="96">
        <f>'команда город'!K123</f>
        <v>64</v>
      </c>
      <c r="L26" s="75">
        <f>'команда город'!L123</f>
        <v>13</v>
      </c>
      <c r="M26" s="96">
        <f>'команда город'!M123</f>
        <v>26</v>
      </c>
      <c r="N26" s="75">
        <f>'команда город'!N123</f>
        <v>24</v>
      </c>
      <c r="O26" s="96">
        <f>'команда город'!O123</f>
        <v>42</v>
      </c>
      <c r="P26" s="75">
        <f>'команда город'!P123</f>
        <v>11</v>
      </c>
      <c r="Q26" s="97">
        <f>'команда город'!Q123</f>
        <v>30</v>
      </c>
      <c r="R26" s="75">
        <f>'команда город'!R123</f>
        <v>179</v>
      </c>
      <c r="S26" s="96">
        <f>'команда город'!S123</f>
        <v>44</v>
      </c>
      <c r="T26" s="76">
        <f>'команда город'!T123</f>
        <v>206</v>
      </c>
      <c r="U26" s="76">
        <f t="shared" si="0"/>
        <v>14</v>
      </c>
    </row>
    <row r="27" spans="1:21" ht="12" customHeight="1" x14ac:dyDescent="0.25">
      <c r="A27" s="71">
        <v>20</v>
      </c>
      <c r="B27" s="70" t="str">
        <f>'команда город'!B124</f>
        <v>Воробьева Софья</v>
      </c>
      <c r="C27" s="71" t="str">
        <f>'команда город'!C124</f>
        <v>ж</v>
      </c>
      <c r="D27" s="71" t="str">
        <f>'команда город'!D124</f>
        <v>КУРТАМЫШ кадет</v>
      </c>
      <c r="E27" s="71">
        <f>'команда город'!E124</f>
        <v>0</v>
      </c>
      <c r="F27" s="72">
        <f>'команда город'!F124</f>
        <v>40914</v>
      </c>
      <c r="G27" s="71">
        <f>'команда город'!G124</f>
        <v>11</v>
      </c>
      <c r="H27" s="73">
        <f>'команда город'!H124</f>
        <v>0</v>
      </c>
      <c r="I27" s="96" t="str">
        <f>'команда город'!I124</f>
        <v/>
      </c>
      <c r="J27" s="74">
        <f>'команда город'!J124</f>
        <v>5.6</v>
      </c>
      <c r="K27" s="96">
        <f>'команда город'!K124</f>
        <v>50</v>
      </c>
      <c r="L27" s="75">
        <f>'команда город'!L124</f>
        <v>1</v>
      </c>
      <c r="M27" s="96">
        <f>'команда город'!M124</f>
        <v>2</v>
      </c>
      <c r="N27" s="75">
        <f>'команда город'!N124</f>
        <v>20</v>
      </c>
      <c r="O27" s="96">
        <f>'команда город'!O124</f>
        <v>34</v>
      </c>
      <c r="P27" s="75">
        <f>'команда город'!P124</f>
        <v>-6</v>
      </c>
      <c r="Q27" s="97">
        <f>'команда город'!Q124</f>
        <v>0</v>
      </c>
      <c r="R27" s="75">
        <f>'команда город'!R124</f>
        <v>164</v>
      </c>
      <c r="S27" s="96">
        <f>'команда город'!S124</f>
        <v>32</v>
      </c>
      <c r="T27" s="76">
        <f>'команда город'!T124</f>
        <v>118</v>
      </c>
      <c r="U27" s="76">
        <f t="shared" si="0"/>
        <v>45</v>
      </c>
    </row>
    <row r="28" spans="1:21" ht="12" customHeight="1" x14ac:dyDescent="0.25">
      <c r="A28" s="71">
        <v>21</v>
      </c>
      <c r="B28" s="70" t="str">
        <f>'команда город'!B125</f>
        <v>Назарова Софья</v>
      </c>
      <c r="C28" s="71" t="str">
        <f>'команда город'!C125</f>
        <v>ж</v>
      </c>
      <c r="D28" s="71" t="str">
        <f>'команда город'!D125</f>
        <v>КУРТАМЫШ кадет</v>
      </c>
      <c r="E28" s="71">
        <f>'команда город'!E125</f>
        <v>0</v>
      </c>
      <c r="F28" s="72">
        <f>'команда город'!F125</f>
        <v>40779</v>
      </c>
      <c r="G28" s="71">
        <f>'команда город'!G125</f>
        <v>11</v>
      </c>
      <c r="H28" s="73">
        <f>'команда город'!H125</f>
        <v>0</v>
      </c>
      <c r="I28" s="96" t="str">
        <f>'команда город'!I125</f>
        <v/>
      </c>
      <c r="J28" s="74">
        <f>'команда город'!J125</f>
        <v>5.7</v>
      </c>
      <c r="K28" s="96">
        <f>'команда город'!K125</f>
        <v>45</v>
      </c>
      <c r="L28" s="75">
        <f>'команда город'!L125</f>
        <v>0</v>
      </c>
      <c r="M28" s="96">
        <f>'команда город'!M125</f>
        <v>0</v>
      </c>
      <c r="N28" s="75">
        <f>'команда город'!N125</f>
        <v>23</v>
      </c>
      <c r="O28" s="96">
        <f>'команда город'!O125</f>
        <v>40</v>
      </c>
      <c r="P28" s="75">
        <f>'команда город'!P125</f>
        <v>12</v>
      </c>
      <c r="Q28" s="97">
        <f>'команда город'!Q125</f>
        <v>33</v>
      </c>
      <c r="R28" s="75">
        <f>'команда город'!R125</f>
        <v>190</v>
      </c>
      <c r="S28" s="96">
        <f>'команда город'!S125</f>
        <v>52</v>
      </c>
      <c r="T28" s="76">
        <f>'команда город'!T125</f>
        <v>170</v>
      </c>
      <c r="U28" s="76">
        <f t="shared" si="0"/>
        <v>26</v>
      </c>
    </row>
    <row r="29" spans="1:21" ht="12" customHeight="1" x14ac:dyDescent="0.25">
      <c r="A29" s="71">
        <v>22</v>
      </c>
      <c r="B29" s="70" t="str">
        <f>'команда город'!B126</f>
        <v>Носова Гилина</v>
      </c>
      <c r="C29" s="71" t="str">
        <f>'команда город'!C126</f>
        <v>ж</v>
      </c>
      <c r="D29" s="71" t="str">
        <f>'команда город'!D126</f>
        <v>КУРТАМЫШ кадет</v>
      </c>
      <c r="E29" s="71">
        <f>'команда город'!E126</f>
        <v>0</v>
      </c>
      <c r="F29" s="72">
        <f>'команда город'!F126</f>
        <v>40546</v>
      </c>
      <c r="G29" s="71">
        <f>'команда город'!G126</f>
        <v>12</v>
      </c>
      <c r="H29" s="73">
        <f>'команда город'!H126</f>
        <v>0</v>
      </c>
      <c r="I29" s="96">
        <f>'команда город'!I126</f>
        <v>0</v>
      </c>
      <c r="J29" s="74">
        <f>'команда город'!J126</f>
        <v>5.4</v>
      </c>
      <c r="K29" s="96">
        <f>'команда город'!K126</f>
        <v>50</v>
      </c>
      <c r="L29" s="75">
        <f>'команда город'!L126</f>
        <v>10</v>
      </c>
      <c r="M29" s="96">
        <f>'команда город'!M126</f>
        <v>14</v>
      </c>
      <c r="N29" s="75">
        <f>'команда город'!N126</f>
        <v>23</v>
      </c>
      <c r="O29" s="96">
        <f>'команда город'!O126</f>
        <v>35</v>
      </c>
      <c r="P29" s="75">
        <f>'команда город'!P126</f>
        <v>5</v>
      </c>
      <c r="Q29" s="97">
        <f>'команда город'!Q126</f>
        <v>11</v>
      </c>
      <c r="R29" s="75">
        <f>'команда город'!R126</f>
        <v>164</v>
      </c>
      <c r="S29" s="96">
        <f>'команда город'!S126</f>
        <v>27</v>
      </c>
      <c r="T29" s="76">
        <f>'команда город'!T126</f>
        <v>137</v>
      </c>
      <c r="U29" s="76">
        <f t="shared" si="0"/>
        <v>36</v>
      </c>
    </row>
    <row r="30" spans="1:21" ht="12" customHeight="1" x14ac:dyDescent="0.25">
      <c r="A30" s="71">
        <v>23</v>
      </c>
      <c r="B30" s="70" t="str">
        <f>'команда город'!B127</f>
        <v>Трофимова Мария</v>
      </c>
      <c r="C30" s="71" t="str">
        <f>'команда город'!C127</f>
        <v>ж</v>
      </c>
      <c r="D30" s="71" t="str">
        <f>'команда город'!D127</f>
        <v>КУРТАМЫШ кадет</v>
      </c>
      <c r="E30" s="71">
        <f>'команда город'!E127</f>
        <v>0</v>
      </c>
      <c r="F30" s="72">
        <f>'команда город'!F127</f>
        <v>40492</v>
      </c>
      <c r="G30" s="71">
        <f>'команда город'!G127</f>
        <v>12</v>
      </c>
      <c r="H30" s="73">
        <f>'команда город'!H127</f>
        <v>0</v>
      </c>
      <c r="I30" s="96">
        <f>'команда город'!I127</f>
        <v>0</v>
      </c>
      <c r="J30" s="74">
        <f>'команда город'!J127</f>
        <v>5.4</v>
      </c>
      <c r="K30" s="96">
        <f>'команда город'!K127</f>
        <v>50</v>
      </c>
      <c r="L30" s="75">
        <f>'команда город'!L127</f>
        <v>5</v>
      </c>
      <c r="M30" s="96">
        <f>'команда город'!M127</f>
        <v>5</v>
      </c>
      <c r="N30" s="75">
        <f>'команда город'!N127</f>
        <v>21</v>
      </c>
      <c r="O30" s="96">
        <f>'команда город'!O127</f>
        <v>31</v>
      </c>
      <c r="P30" s="75">
        <f>'команда город'!P127</f>
        <v>3</v>
      </c>
      <c r="Q30" s="97">
        <f>'команда город'!Q127</f>
        <v>7</v>
      </c>
      <c r="R30" s="75">
        <f>'команда город'!R127</f>
        <v>175</v>
      </c>
      <c r="S30" s="96">
        <f>'команда город'!S127</f>
        <v>32</v>
      </c>
      <c r="T30" s="76">
        <f>'команда город'!T127</f>
        <v>125</v>
      </c>
      <c r="U30" s="76">
        <f t="shared" si="0"/>
        <v>42</v>
      </c>
    </row>
    <row r="31" spans="1:21" ht="12" customHeight="1" x14ac:dyDescent="0.25">
      <c r="A31" s="71">
        <v>24</v>
      </c>
      <c r="B31" s="70" t="str">
        <f>'команда город'!B128</f>
        <v>Крюкова Софья</v>
      </c>
      <c r="C31" s="71" t="str">
        <f>'команда город'!C128</f>
        <v>ж</v>
      </c>
      <c r="D31" s="71" t="str">
        <f>'команда город'!D128</f>
        <v>КУРТАМЫШ кадет</v>
      </c>
      <c r="E31" s="71">
        <f>'команда город'!E128</f>
        <v>0</v>
      </c>
      <c r="F31" s="72">
        <f>'команда город'!F128</f>
        <v>40736</v>
      </c>
      <c r="G31" s="71">
        <f>'команда город'!G128</f>
        <v>11</v>
      </c>
      <c r="H31" s="73">
        <f>'команда город'!H128</f>
        <v>0</v>
      </c>
      <c r="I31" s="96" t="str">
        <f>'команда город'!I128</f>
        <v/>
      </c>
      <c r="J31" s="74">
        <f>'команда город'!J128</f>
        <v>5.4</v>
      </c>
      <c r="K31" s="96">
        <f>'команда город'!K128</f>
        <v>57</v>
      </c>
      <c r="L31" s="75">
        <f>'команда город'!L128</f>
        <v>13</v>
      </c>
      <c r="M31" s="96">
        <f>'команда город'!M128</f>
        <v>26</v>
      </c>
      <c r="N31" s="75">
        <f>'команда город'!N128</f>
        <v>19</v>
      </c>
      <c r="O31" s="96">
        <f>'команда город'!O128</f>
        <v>32</v>
      </c>
      <c r="P31" s="75">
        <f>'команда город'!P128</f>
        <v>8</v>
      </c>
      <c r="Q31" s="97">
        <f>'команда город'!Q128</f>
        <v>21</v>
      </c>
      <c r="R31" s="75">
        <f>'команда город'!R128</f>
        <v>175</v>
      </c>
      <c r="S31" s="96">
        <f>'команда город'!S128</f>
        <v>40</v>
      </c>
      <c r="T31" s="76">
        <f>'команда город'!T128</f>
        <v>176</v>
      </c>
      <c r="U31" s="76">
        <f t="shared" si="0"/>
        <v>24</v>
      </c>
    </row>
    <row r="32" spans="1:21" ht="12" customHeight="1" x14ac:dyDescent="0.25">
      <c r="A32" s="71">
        <v>25</v>
      </c>
      <c r="B32" s="70" t="str">
        <f>'команда город'!B157</f>
        <v>Бусько Вероника</v>
      </c>
      <c r="C32" s="71" t="str">
        <f>'команда город'!C157</f>
        <v>ж</v>
      </c>
      <c r="D32" s="71" t="str">
        <f>'команда город'!D157</f>
        <v>ШАДРИНСК</v>
      </c>
      <c r="E32" s="71">
        <f>'команда город'!E157</f>
        <v>0</v>
      </c>
      <c r="F32" s="72">
        <f>'команда город'!F157</f>
        <v>40731</v>
      </c>
      <c r="G32" s="71">
        <f>'команда город'!G157</f>
        <v>11</v>
      </c>
      <c r="H32" s="73">
        <f>'команда город'!H157</f>
        <v>0</v>
      </c>
      <c r="I32" s="96" t="str">
        <f>'команда город'!I157</f>
        <v/>
      </c>
      <c r="J32" s="74">
        <f>'команда город'!J157</f>
        <v>6.3</v>
      </c>
      <c r="K32" s="96">
        <f>'команда город'!K157</f>
        <v>20</v>
      </c>
      <c r="L32" s="75">
        <f>'команда город'!L157</f>
        <v>0</v>
      </c>
      <c r="M32" s="96">
        <f>'команда город'!M157</f>
        <v>0</v>
      </c>
      <c r="N32" s="75">
        <f>'команда город'!N157</f>
        <v>16</v>
      </c>
      <c r="O32" s="96">
        <f>'команда город'!O157</f>
        <v>26</v>
      </c>
      <c r="P32" s="75">
        <f>'команда город'!P157</f>
        <v>1</v>
      </c>
      <c r="Q32" s="97">
        <f>'команда город'!Q157</f>
        <v>5</v>
      </c>
      <c r="R32" s="75">
        <f>'команда город'!R157</f>
        <v>134</v>
      </c>
      <c r="S32" s="96">
        <f>'команда город'!S157</f>
        <v>17</v>
      </c>
      <c r="T32" s="76">
        <f>'команда город'!T157</f>
        <v>68</v>
      </c>
      <c r="U32" s="76">
        <f t="shared" si="0"/>
        <v>56</v>
      </c>
    </row>
    <row r="33" spans="1:21" ht="12" customHeight="1" x14ac:dyDescent="0.25">
      <c r="A33" s="71">
        <v>26</v>
      </c>
      <c r="B33" s="70" t="str">
        <f>'команда город'!B158</f>
        <v>Жернакова Анна</v>
      </c>
      <c r="C33" s="71" t="str">
        <f>'команда город'!C158</f>
        <v>ж</v>
      </c>
      <c r="D33" s="71" t="str">
        <f>'команда город'!D158</f>
        <v>ШАДРИНСК</v>
      </c>
      <c r="E33" s="71">
        <f>'команда город'!E158</f>
        <v>0</v>
      </c>
      <c r="F33" s="72">
        <f>'команда город'!F158</f>
        <v>40644</v>
      </c>
      <c r="G33" s="71">
        <f>'команда город'!G158</f>
        <v>12</v>
      </c>
      <c r="H33" s="73">
        <f>'команда город'!H158</f>
        <v>0</v>
      </c>
      <c r="I33" s="96">
        <f>'команда город'!I158</f>
        <v>0</v>
      </c>
      <c r="J33" s="74">
        <f>'команда город'!J158</f>
        <v>5.4</v>
      </c>
      <c r="K33" s="96">
        <f>'команда город'!K158</f>
        <v>50</v>
      </c>
      <c r="L33" s="75">
        <f>'команда город'!L158</f>
        <v>11</v>
      </c>
      <c r="M33" s="96">
        <f>'команда город'!M158</f>
        <v>16</v>
      </c>
      <c r="N33" s="75">
        <f>'команда город'!N158</f>
        <v>23</v>
      </c>
      <c r="O33" s="96">
        <f>'команда город'!O158</f>
        <v>35</v>
      </c>
      <c r="P33" s="75">
        <f>'команда город'!P158</f>
        <v>12</v>
      </c>
      <c r="Q33" s="97">
        <f>'команда город'!Q158</f>
        <v>29</v>
      </c>
      <c r="R33" s="75">
        <f>'команда город'!R158</f>
        <v>188</v>
      </c>
      <c r="S33" s="96">
        <f>'команда город'!S158</f>
        <v>39</v>
      </c>
      <c r="T33" s="76">
        <f>'команда город'!T158</f>
        <v>169</v>
      </c>
      <c r="U33" s="76">
        <f t="shared" si="0"/>
        <v>27</v>
      </c>
    </row>
    <row r="34" spans="1:21" ht="12" customHeight="1" x14ac:dyDescent="0.25">
      <c r="A34" s="71">
        <v>27</v>
      </c>
      <c r="B34" s="70" t="str">
        <f>'команда город'!B159</f>
        <v>Попова Ксения</v>
      </c>
      <c r="C34" s="71" t="str">
        <f>'команда город'!C159</f>
        <v>ж</v>
      </c>
      <c r="D34" s="71" t="str">
        <f>'команда город'!D159</f>
        <v>ШАДРИНСК</v>
      </c>
      <c r="E34" s="71">
        <f>'команда город'!E159</f>
        <v>0</v>
      </c>
      <c r="F34" s="72">
        <f>'команда город'!F159</f>
        <v>40645</v>
      </c>
      <c r="G34" s="71">
        <f>'команда город'!G159</f>
        <v>12</v>
      </c>
      <c r="H34" s="73">
        <f>'команда город'!H159</f>
        <v>0</v>
      </c>
      <c r="I34" s="96">
        <f>'команда город'!I159</f>
        <v>0</v>
      </c>
      <c r="J34" s="74">
        <f>'команда город'!J159</f>
        <v>5.3</v>
      </c>
      <c r="K34" s="96">
        <f>'команда город'!K159</f>
        <v>53</v>
      </c>
      <c r="L34" s="75">
        <f>'команда город'!L159</f>
        <v>6</v>
      </c>
      <c r="M34" s="96">
        <f>'команда город'!M159</f>
        <v>6</v>
      </c>
      <c r="N34" s="75">
        <f>'команда город'!N159</f>
        <v>20</v>
      </c>
      <c r="O34" s="96">
        <f>'команда город'!O159</f>
        <v>29</v>
      </c>
      <c r="P34" s="75">
        <f>'команда город'!P159</f>
        <v>11</v>
      </c>
      <c r="Q34" s="97">
        <f>'команда город'!Q159</f>
        <v>26</v>
      </c>
      <c r="R34" s="75">
        <f>'команда город'!R159</f>
        <v>164</v>
      </c>
      <c r="S34" s="96">
        <f>'команда город'!S159</f>
        <v>27</v>
      </c>
      <c r="T34" s="76">
        <f>'команда город'!T159</f>
        <v>141</v>
      </c>
      <c r="U34" s="76">
        <f t="shared" si="0"/>
        <v>35</v>
      </c>
    </row>
    <row r="35" spans="1:21" ht="12" customHeight="1" x14ac:dyDescent="0.25">
      <c r="A35" s="71">
        <v>28</v>
      </c>
      <c r="B35" s="70" t="str">
        <f>'команда город'!B160</f>
        <v>Салова Дарья</v>
      </c>
      <c r="C35" s="71" t="str">
        <f>'команда город'!C160</f>
        <v>ж</v>
      </c>
      <c r="D35" s="71" t="str">
        <f>'команда город'!D160</f>
        <v>ШАДРИНСК</v>
      </c>
      <c r="E35" s="71">
        <f>'команда город'!E160</f>
        <v>0</v>
      </c>
      <c r="F35" s="72">
        <f>'команда город'!F160</f>
        <v>40750</v>
      </c>
      <c r="G35" s="71">
        <f>'команда город'!G160</f>
        <v>11</v>
      </c>
      <c r="H35" s="73">
        <f>'команда город'!H160</f>
        <v>0</v>
      </c>
      <c r="I35" s="96" t="str">
        <f>'команда город'!I160</f>
        <v/>
      </c>
      <c r="J35" s="74">
        <f>'команда город'!J160</f>
        <v>5.2</v>
      </c>
      <c r="K35" s="96">
        <f>'команда город'!K160</f>
        <v>62</v>
      </c>
      <c r="L35" s="75">
        <f>'команда город'!L160</f>
        <v>9</v>
      </c>
      <c r="M35" s="96">
        <f>'команда город'!M160</f>
        <v>18</v>
      </c>
      <c r="N35" s="75">
        <f>'команда город'!N160</f>
        <v>18</v>
      </c>
      <c r="O35" s="96">
        <f>'команда город'!O160</f>
        <v>30</v>
      </c>
      <c r="P35" s="75">
        <f>'команда город'!P160</f>
        <v>-7</v>
      </c>
      <c r="Q35" s="97">
        <f>'команда город'!Q160</f>
        <v>0</v>
      </c>
      <c r="R35" s="75">
        <f>'команда город'!R160</f>
        <v>137</v>
      </c>
      <c r="S35" s="96">
        <f>'команда город'!S160</f>
        <v>18</v>
      </c>
      <c r="T35" s="76">
        <f>'команда город'!T160</f>
        <v>128</v>
      </c>
      <c r="U35" s="76">
        <f t="shared" si="0"/>
        <v>41</v>
      </c>
    </row>
    <row r="36" spans="1:21" ht="12" customHeight="1" x14ac:dyDescent="0.25">
      <c r="A36" s="71">
        <v>29</v>
      </c>
      <c r="B36" s="70" t="str">
        <f>'команда город'!B161</f>
        <v>Утусикова Ева</v>
      </c>
      <c r="C36" s="71" t="str">
        <f>'команда город'!C161</f>
        <v>ж</v>
      </c>
      <c r="D36" s="71" t="str">
        <f>'команда город'!D161</f>
        <v>ШАДРИНСК</v>
      </c>
      <c r="E36" s="71">
        <f>'команда город'!E161</f>
        <v>0</v>
      </c>
      <c r="F36" s="72">
        <f>'команда город'!F161</f>
        <v>40680</v>
      </c>
      <c r="G36" s="71">
        <f>'команда город'!G161</f>
        <v>12</v>
      </c>
      <c r="H36" s="73">
        <f>'команда город'!H161</f>
        <v>0</v>
      </c>
      <c r="I36" s="96">
        <f>'команда город'!I161</f>
        <v>0</v>
      </c>
      <c r="J36" s="74">
        <f>'команда город'!J161</f>
        <v>5.4</v>
      </c>
      <c r="K36" s="96">
        <f>'команда город'!K161</f>
        <v>50</v>
      </c>
      <c r="L36" s="75">
        <f>'команда город'!L161</f>
        <v>0</v>
      </c>
      <c r="M36" s="96">
        <f>'команда город'!M161</f>
        <v>0</v>
      </c>
      <c r="N36" s="75">
        <f>'команда город'!N161</f>
        <v>19</v>
      </c>
      <c r="O36" s="96">
        <f>'команда город'!O161</f>
        <v>27</v>
      </c>
      <c r="P36" s="75">
        <f>'команда город'!P161</f>
        <v>-16</v>
      </c>
      <c r="Q36" s="97">
        <f>'команда город'!Q161</f>
        <v>0</v>
      </c>
      <c r="R36" s="75">
        <f>'команда город'!R161</f>
        <v>173</v>
      </c>
      <c r="S36" s="96">
        <f>'команда город'!S161</f>
        <v>31</v>
      </c>
      <c r="T36" s="76">
        <f>'команда город'!T161</f>
        <v>108</v>
      </c>
      <c r="U36" s="76">
        <f t="shared" si="0"/>
        <v>50</v>
      </c>
    </row>
    <row r="37" spans="1:21" ht="12" customHeight="1" x14ac:dyDescent="0.25">
      <c r="A37" s="71">
        <v>30</v>
      </c>
      <c r="B37" s="70" t="str">
        <f>'команда город'!B162</f>
        <v>Шарыгина Дарья</v>
      </c>
      <c r="C37" s="71" t="str">
        <f>'команда город'!C162</f>
        <v>ж</v>
      </c>
      <c r="D37" s="71" t="str">
        <f>'команда город'!D162</f>
        <v>ШАДРИНСК</v>
      </c>
      <c r="E37" s="71">
        <f>'команда город'!E162</f>
        <v>0</v>
      </c>
      <c r="F37" s="72">
        <f>'команда город'!F162</f>
        <v>40786</v>
      </c>
      <c r="G37" s="71">
        <f>'команда город'!G162</f>
        <v>11</v>
      </c>
      <c r="H37" s="73">
        <f>'команда город'!H162</f>
        <v>0</v>
      </c>
      <c r="I37" s="96" t="str">
        <f>'команда город'!I162</f>
        <v/>
      </c>
      <c r="J37" s="74">
        <f>'команда город'!J162</f>
        <v>5.0999999999999996</v>
      </c>
      <c r="K37" s="96">
        <f>'команда город'!K162</f>
        <v>64</v>
      </c>
      <c r="L37" s="75">
        <f>'команда город'!L162</f>
        <v>11</v>
      </c>
      <c r="M37" s="96">
        <f>'команда город'!M162</f>
        <v>22</v>
      </c>
      <c r="N37" s="75">
        <f>'команда город'!N162</f>
        <v>19</v>
      </c>
      <c r="O37" s="96">
        <f>'команда город'!O162</f>
        <v>32</v>
      </c>
      <c r="P37" s="75">
        <f>'команда город'!P162</f>
        <v>18</v>
      </c>
      <c r="Q37" s="97">
        <f>'команда город'!Q162</f>
        <v>53</v>
      </c>
      <c r="R37" s="75">
        <f>'команда город'!R162</f>
        <v>188</v>
      </c>
      <c r="S37" s="96">
        <f>'команда город'!S162</f>
        <v>51</v>
      </c>
      <c r="T37" s="76">
        <f>'команда город'!T162</f>
        <v>222</v>
      </c>
      <c r="U37" s="76">
        <f t="shared" si="0"/>
        <v>11</v>
      </c>
    </row>
    <row r="38" spans="1:21" ht="12" customHeight="1" x14ac:dyDescent="0.25">
      <c r="A38" s="71">
        <v>31</v>
      </c>
      <c r="B38" s="70" t="str">
        <f>'команда город'!B191</f>
        <v>Зварыгина Ксения</v>
      </c>
      <c r="C38" s="71" t="str">
        <f>'команда город'!C191</f>
        <v>ж</v>
      </c>
      <c r="D38" s="71" t="str">
        <f>'команда город'!D191</f>
        <v>ЛЕБЯЖЬЕ</v>
      </c>
      <c r="E38" s="71">
        <f>'команда город'!E191</f>
        <v>0</v>
      </c>
      <c r="F38" s="72">
        <f>'команда город'!F191</f>
        <v>40629</v>
      </c>
      <c r="G38" s="71">
        <f>'команда город'!G191</f>
        <v>12</v>
      </c>
      <c r="H38" s="73">
        <f>'команда город'!H191</f>
        <v>0</v>
      </c>
      <c r="I38" s="96">
        <f>'команда город'!I191</f>
        <v>0</v>
      </c>
      <c r="J38" s="74">
        <f>'команда город'!J191</f>
        <v>5.5</v>
      </c>
      <c r="K38" s="96">
        <f>'команда город'!K191</f>
        <v>45</v>
      </c>
      <c r="L38" s="75">
        <f>'команда город'!L191</f>
        <v>0</v>
      </c>
      <c r="M38" s="96">
        <f>'команда город'!M191</f>
        <v>0</v>
      </c>
      <c r="N38" s="75">
        <f>'команда город'!N191</f>
        <v>18</v>
      </c>
      <c r="O38" s="96">
        <f>'команда город'!O191</f>
        <v>25</v>
      </c>
      <c r="P38" s="75">
        <f>'команда город'!P191</f>
        <v>8</v>
      </c>
      <c r="Q38" s="97">
        <f>'команда город'!Q191</f>
        <v>17</v>
      </c>
      <c r="R38" s="75">
        <f>'команда город'!R191</f>
        <v>135</v>
      </c>
      <c r="S38" s="96">
        <f>'команда город'!S191</f>
        <v>12</v>
      </c>
      <c r="T38" s="76">
        <f>'команда город'!T191</f>
        <v>99</v>
      </c>
      <c r="U38" s="76">
        <f t="shared" si="0"/>
        <v>53</v>
      </c>
    </row>
    <row r="39" spans="1:21" ht="12" customHeight="1" x14ac:dyDescent="0.25">
      <c r="A39" s="71">
        <v>32</v>
      </c>
      <c r="B39" s="70" t="str">
        <f>'команда город'!B192</f>
        <v>Кабакова Владислава</v>
      </c>
      <c r="C39" s="71" t="str">
        <f>'команда город'!C192</f>
        <v>ж</v>
      </c>
      <c r="D39" s="71" t="str">
        <f>'команда город'!D192</f>
        <v>ЛЕБЯЖЬЕ</v>
      </c>
      <c r="E39" s="71">
        <f>'команда город'!E192</f>
        <v>0</v>
      </c>
      <c r="F39" s="72">
        <f>'команда город'!F192</f>
        <v>40624</v>
      </c>
      <c r="G39" s="71">
        <f>'команда город'!G192</f>
        <v>12</v>
      </c>
      <c r="H39" s="73">
        <f>'команда город'!H192</f>
        <v>0</v>
      </c>
      <c r="I39" s="96">
        <f>'команда город'!I192</f>
        <v>0</v>
      </c>
      <c r="J39" s="74">
        <f>'команда город'!J192</f>
        <v>5.2</v>
      </c>
      <c r="K39" s="96">
        <f>'команда город'!K192</f>
        <v>56</v>
      </c>
      <c r="L39" s="75">
        <f>'команда город'!L192</f>
        <v>6</v>
      </c>
      <c r="M39" s="96">
        <f>'команда город'!M192</f>
        <v>6</v>
      </c>
      <c r="N39" s="75">
        <f>'команда город'!N192</f>
        <v>25</v>
      </c>
      <c r="O39" s="96">
        <f>'команда город'!O192</f>
        <v>39</v>
      </c>
      <c r="P39" s="75">
        <f>'команда город'!P192</f>
        <v>20</v>
      </c>
      <c r="Q39" s="97">
        <f>'команда город'!Q192</f>
        <v>52</v>
      </c>
      <c r="R39" s="75">
        <f>'команда город'!R192</f>
        <v>207</v>
      </c>
      <c r="S39" s="96">
        <f>'команда город'!S192</f>
        <v>53</v>
      </c>
      <c r="T39" s="76">
        <f>'команда город'!T192</f>
        <v>206</v>
      </c>
      <c r="U39" s="76">
        <f t="shared" si="0"/>
        <v>14</v>
      </c>
    </row>
    <row r="40" spans="1:21" ht="12" customHeight="1" x14ac:dyDescent="0.25">
      <c r="A40" s="71">
        <v>33</v>
      </c>
      <c r="B40" s="70" t="str">
        <f>'команда город'!B193</f>
        <v>Топкасова Виктория</v>
      </c>
      <c r="C40" s="71" t="str">
        <f>'команда город'!C193</f>
        <v>ж</v>
      </c>
      <c r="D40" s="71" t="str">
        <f>'команда город'!D193</f>
        <v>ЛЕБЯЖЬЕ</v>
      </c>
      <c r="E40" s="71">
        <f>'команда город'!E193</f>
        <v>0</v>
      </c>
      <c r="F40" s="72">
        <f>'команда город'!F193</f>
        <v>40568</v>
      </c>
      <c r="G40" s="71">
        <f>'команда город'!G193</f>
        <v>12</v>
      </c>
      <c r="H40" s="73">
        <f>'команда город'!H193</f>
        <v>0</v>
      </c>
      <c r="I40" s="96">
        <f>'команда город'!I193</f>
        <v>0</v>
      </c>
      <c r="J40" s="74">
        <f>'команда город'!J193</f>
        <v>6.6</v>
      </c>
      <c r="K40" s="96">
        <f>'команда город'!K193</f>
        <v>7</v>
      </c>
      <c r="L40" s="75">
        <f>'команда город'!L193</f>
        <v>0</v>
      </c>
      <c r="M40" s="96">
        <f>'команда город'!M193</f>
        <v>0</v>
      </c>
      <c r="N40" s="75">
        <f>'команда город'!N193</f>
        <v>16</v>
      </c>
      <c r="O40" s="96">
        <f>'команда город'!O193</f>
        <v>21</v>
      </c>
      <c r="P40" s="75">
        <f>'команда город'!P193</f>
        <v>1</v>
      </c>
      <c r="Q40" s="97">
        <f>'команда город'!Q193</f>
        <v>5</v>
      </c>
      <c r="R40" s="75">
        <f>'команда город'!R193</f>
        <v>146</v>
      </c>
      <c r="S40" s="96">
        <f>'команда город'!S193</f>
        <v>18</v>
      </c>
      <c r="T40" s="76">
        <f>'команда город'!T193</f>
        <v>51</v>
      </c>
      <c r="U40" s="76">
        <f t="shared" si="0"/>
        <v>58</v>
      </c>
    </row>
    <row r="41" spans="1:21" ht="12" customHeight="1" x14ac:dyDescent="0.25">
      <c r="A41" s="71">
        <v>34</v>
      </c>
      <c r="B41" s="70" t="str">
        <f>'команда город'!B194</f>
        <v>Яковлева Виктория</v>
      </c>
      <c r="C41" s="71" t="str">
        <f>'команда город'!C194</f>
        <v>ж</v>
      </c>
      <c r="D41" s="71" t="str">
        <f>'команда город'!D194</f>
        <v>ЛЕБЯЖЬЕ</v>
      </c>
      <c r="E41" s="71">
        <f>'команда город'!E194</f>
        <v>0</v>
      </c>
      <c r="F41" s="72">
        <f>'команда город'!F194</f>
        <v>40197</v>
      </c>
      <c r="G41" s="71">
        <f>'команда город'!G194</f>
        <v>13</v>
      </c>
      <c r="H41" s="73">
        <f>'команда город'!H194</f>
        <v>0</v>
      </c>
      <c r="I41" s="96">
        <f>'команда город'!I194</f>
        <v>0</v>
      </c>
      <c r="J41" s="74">
        <f>'команда город'!J194</f>
        <v>5.6</v>
      </c>
      <c r="K41" s="96">
        <f>'команда город'!K194</f>
        <v>32</v>
      </c>
      <c r="L41" s="75">
        <f>'команда город'!L194</f>
        <v>0</v>
      </c>
      <c r="M41" s="96">
        <f>'команда город'!M194</f>
        <v>0</v>
      </c>
      <c r="N41" s="75">
        <f>'команда город'!N194</f>
        <v>19</v>
      </c>
      <c r="O41" s="96">
        <f>'команда город'!O194</f>
        <v>17</v>
      </c>
      <c r="P41" s="75">
        <f>'команда город'!P194</f>
        <v>14</v>
      </c>
      <c r="Q41" s="97">
        <f>'команда город'!Q194</f>
        <v>32</v>
      </c>
      <c r="R41" s="75">
        <f>'команда город'!R194</f>
        <v>156</v>
      </c>
      <c r="S41" s="96">
        <f>'команда город'!S194</f>
        <v>16</v>
      </c>
      <c r="T41" s="76">
        <f>'команда город'!T194</f>
        <v>97</v>
      </c>
      <c r="U41" s="76">
        <f t="shared" si="0"/>
        <v>54</v>
      </c>
    </row>
    <row r="42" spans="1:21" ht="12" customHeight="1" x14ac:dyDescent="0.25">
      <c r="A42" s="71">
        <v>35</v>
      </c>
      <c r="B42" s="70" t="str">
        <f>'команда город'!B195</f>
        <v>Яковлева Анастасия</v>
      </c>
      <c r="C42" s="71" t="str">
        <f>'команда город'!C195</f>
        <v>ж</v>
      </c>
      <c r="D42" s="71" t="str">
        <f>'команда город'!D195</f>
        <v>ЛЕБЯЖЬЕ</v>
      </c>
      <c r="E42" s="71">
        <f>'команда город'!E195</f>
        <v>0</v>
      </c>
      <c r="F42" s="72">
        <f>'команда город'!F195</f>
        <v>40625</v>
      </c>
      <c r="G42" s="71">
        <f>'команда город'!G195</f>
        <v>12</v>
      </c>
      <c r="H42" s="73">
        <f>'команда город'!H195</f>
        <v>0</v>
      </c>
      <c r="I42" s="96">
        <f>'команда город'!I195</f>
        <v>0</v>
      </c>
      <c r="J42" s="74">
        <f>'команда город'!J195</f>
        <v>5.3</v>
      </c>
      <c r="K42" s="96">
        <f>'команда город'!K195</f>
        <v>53</v>
      </c>
      <c r="L42" s="75">
        <f>'команда город'!L195</f>
        <v>4</v>
      </c>
      <c r="M42" s="96">
        <f>'команда город'!M195</f>
        <v>4</v>
      </c>
      <c r="N42" s="75">
        <f>'команда город'!N195</f>
        <v>18</v>
      </c>
      <c r="O42" s="96">
        <f>'команда город'!O195</f>
        <v>25</v>
      </c>
      <c r="P42" s="75">
        <f>'команда город'!P195</f>
        <v>4</v>
      </c>
      <c r="Q42" s="97">
        <f>'команда город'!Q195</f>
        <v>9</v>
      </c>
      <c r="R42" s="75">
        <f>'команда город'!R195</f>
        <v>158</v>
      </c>
      <c r="S42" s="96">
        <f>'команда город'!S195</f>
        <v>24</v>
      </c>
      <c r="T42" s="76">
        <f>'команда город'!T195</f>
        <v>115</v>
      </c>
      <c r="U42" s="76">
        <f t="shared" si="0"/>
        <v>46</v>
      </c>
    </row>
    <row r="43" spans="1:21" ht="12" customHeight="1" x14ac:dyDescent="0.25">
      <c r="A43" s="71">
        <v>36</v>
      </c>
      <c r="B43" s="70">
        <f>'команда город'!B196</f>
        <v>0</v>
      </c>
      <c r="C43" s="71" t="str">
        <f>'команда город'!C196</f>
        <v>ж</v>
      </c>
      <c r="D43" s="71" t="str">
        <f>'команда город'!D196</f>
        <v>ЛЕБЯЖЬЕ</v>
      </c>
      <c r="E43" s="71">
        <f>'команда город'!E196</f>
        <v>0</v>
      </c>
      <c r="F43" s="72">
        <f>'команда город'!F196</f>
        <v>0</v>
      </c>
      <c r="G43" s="71">
        <f>'команда город'!G196</f>
        <v>123</v>
      </c>
      <c r="H43" s="73">
        <f>'команда город'!H196</f>
        <v>0</v>
      </c>
      <c r="I43" s="96" t="str">
        <f>'команда город'!I196</f>
        <v/>
      </c>
      <c r="J43" s="74">
        <f>'команда город'!J196</f>
        <v>0</v>
      </c>
      <c r="K43" s="96" t="str">
        <f>'команда город'!K196</f>
        <v/>
      </c>
      <c r="L43" s="75">
        <f>'команда город'!L196</f>
        <v>0</v>
      </c>
      <c r="M43" s="96" t="str">
        <f>'команда город'!M196</f>
        <v/>
      </c>
      <c r="N43" s="75">
        <f>'команда город'!N196</f>
        <v>0</v>
      </c>
      <c r="O43" s="96" t="str">
        <f>'команда город'!O196</f>
        <v/>
      </c>
      <c r="P43" s="75">
        <f>'команда город'!P196</f>
        <v>-10</v>
      </c>
      <c r="Q43" s="97" t="str">
        <f>'команда город'!Q196</f>
        <v/>
      </c>
      <c r="R43" s="75">
        <f>'команда город'!R196</f>
        <v>0</v>
      </c>
      <c r="S43" s="96" t="str">
        <f>'команда город'!S196</f>
        <v/>
      </c>
      <c r="T43" s="76">
        <f>'команда город'!T196</f>
        <v>0</v>
      </c>
      <c r="U43" s="76">
        <f t="shared" si="0"/>
        <v>60</v>
      </c>
    </row>
    <row r="44" spans="1:21" ht="12" customHeight="1" x14ac:dyDescent="0.25">
      <c r="A44" s="71">
        <v>37</v>
      </c>
      <c r="B44" s="70" t="str">
        <f>'команда город'!B224</f>
        <v>Горюнова Кристина</v>
      </c>
      <c r="C44" s="71" t="str">
        <f>'команда город'!C224</f>
        <v>ж</v>
      </c>
      <c r="D44" s="71" t="str">
        <f>'команда город'!D224</f>
        <v>МАКУШИНО</v>
      </c>
      <c r="E44" s="71">
        <f>'команда город'!E224</f>
        <v>0</v>
      </c>
      <c r="F44" s="72">
        <f>'команда город'!F224</f>
        <v>40572</v>
      </c>
      <c r="G44" s="71">
        <f>'команда город'!G224</f>
        <v>12</v>
      </c>
      <c r="H44" s="73">
        <f>'команда город'!H197</f>
        <v>0</v>
      </c>
      <c r="I44" s="96">
        <f>'команда город'!I197</f>
        <v>0</v>
      </c>
      <c r="J44" s="74">
        <f>'команда город'!J224</f>
        <v>5.6</v>
      </c>
      <c r="K44" s="96">
        <f>'команда город'!K224</f>
        <v>40</v>
      </c>
      <c r="L44" s="75">
        <f>'команда город'!L224</f>
        <v>0</v>
      </c>
      <c r="M44" s="96">
        <f>'команда город'!M224</f>
        <v>0</v>
      </c>
      <c r="N44" s="75">
        <f>'команда город'!N224</f>
        <v>24</v>
      </c>
      <c r="O44" s="96">
        <f>'команда город'!O224</f>
        <v>37</v>
      </c>
      <c r="P44" s="75">
        <f>'команда город'!P224</f>
        <v>3</v>
      </c>
      <c r="Q44" s="97">
        <f>'команда город'!Q224</f>
        <v>7</v>
      </c>
      <c r="R44" s="75">
        <f>'команда город'!R224</f>
        <v>154</v>
      </c>
      <c r="S44" s="96">
        <f>'команда город'!S224</f>
        <v>22</v>
      </c>
      <c r="T44" s="76">
        <f>'команда город'!T224</f>
        <v>106</v>
      </c>
      <c r="U44" s="76">
        <f t="shared" si="0"/>
        <v>52</v>
      </c>
    </row>
    <row r="45" spans="1:21" ht="12" customHeight="1" x14ac:dyDescent="0.25">
      <c r="A45" s="71">
        <v>38</v>
      </c>
      <c r="B45" s="70" t="str">
        <f>'команда город'!B225</f>
        <v>Трубкина Мила</v>
      </c>
      <c r="C45" s="71" t="str">
        <f>'команда город'!C225</f>
        <v>ж</v>
      </c>
      <c r="D45" s="71" t="str">
        <f>'команда город'!D225</f>
        <v>МАКУШИНО</v>
      </c>
      <c r="E45" s="71">
        <f>'команда город'!E225</f>
        <v>0</v>
      </c>
      <c r="F45" s="72">
        <f>'команда город'!F225</f>
        <v>40748</v>
      </c>
      <c r="G45" s="71">
        <f>'команда город'!G225</f>
        <v>11</v>
      </c>
      <c r="H45" s="73">
        <f>'команда город'!H198</f>
        <v>0</v>
      </c>
      <c r="I45" s="96">
        <f>'команда город'!I198</f>
        <v>0</v>
      </c>
      <c r="J45" s="74">
        <f>'команда город'!J225</f>
        <v>5.4</v>
      </c>
      <c r="K45" s="96">
        <f>'команда город'!K225</f>
        <v>57</v>
      </c>
      <c r="L45" s="75">
        <f>'команда город'!L225</f>
        <v>13</v>
      </c>
      <c r="M45" s="96">
        <f>'команда город'!M225</f>
        <v>26</v>
      </c>
      <c r="N45" s="75">
        <f>'команда город'!N225</f>
        <v>21</v>
      </c>
      <c r="O45" s="96">
        <f>'команда город'!O225</f>
        <v>36</v>
      </c>
      <c r="P45" s="75">
        <f>'команда город'!P225</f>
        <v>13</v>
      </c>
      <c r="Q45" s="97">
        <f>'команда город'!Q225</f>
        <v>36</v>
      </c>
      <c r="R45" s="75">
        <f>'команда город'!R225</f>
        <v>158</v>
      </c>
      <c r="S45" s="96">
        <f>'команда город'!S225</f>
        <v>29</v>
      </c>
      <c r="T45" s="76">
        <f>'команда город'!T225</f>
        <v>184</v>
      </c>
      <c r="U45" s="76">
        <f t="shared" si="0"/>
        <v>21</v>
      </c>
    </row>
    <row r="46" spans="1:21" ht="12" customHeight="1" x14ac:dyDescent="0.25">
      <c r="A46" s="71">
        <v>39</v>
      </c>
      <c r="B46" s="70" t="str">
        <f>'команда город'!B226</f>
        <v>Панова Елизавета</v>
      </c>
      <c r="C46" s="71" t="str">
        <f>'команда город'!C226</f>
        <v>ж</v>
      </c>
      <c r="D46" s="71" t="str">
        <f>'команда город'!D226</f>
        <v>МАКУШИНО</v>
      </c>
      <c r="E46" s="71">
        <f>'команда город'!E226</f>
        <v>0</v>
      </c>
      <c r="F46" s="72">
        <f>'команда город'!F226</f>
        <v>40806</v>
      </c>
      <c r="G46" s="71">
        <f>'команда город'!G226</f>
        <v>11</v>
      </c>
      <c r="H46" s="73">
        <f>'команда город'!H199</f>
        <v>0</v>
      </c>
      <c r="I46" s="96">
        <f>'команда город'!I199</f>
        <v>0</v>
      </c>
      <c r="J46" s="74">
        <f>'команда город'!J226</f>
        <v>5.0999999999999996</v>
      </c>
      <c r="K46" s="96">
        <f>'команда город'!K226</f>
        <v>64</v>
      </c>
      <c r="L46" s="75">
        <f>'команда город'!L226</f>
        <v>14</v>
      </c>
      <c r="M46" s="96">
        <f>'команда город'!M226</f>
        <v>28</v>
      </c>
      <c r="N46" s="75">
        <f>'команда город'!N226</f>
        <v>29</v>
      </c>
      <c r="O46" s="96">
        <f>'команда город'!O226</f>
        <v>54</v>
      </c>
      <c r="P46" s="75">
        <f>'команда город'!P226</f>
        <v>8</v>
      </c>
      <c r="Q46" s="97">
        <f>'команда город'!Q226</f>
        <v>21</v>
      </c>
      <c r="R46" s="75">
        <f>'команда город'!R226</f>
        <v>206</v>
      </c>
      <c r="S46" s="96">
        <f>'команда город'!S226</f>
        <v>60</v>
      </c>
      <c r="T46" s="76">
        <f>'команда город'!T226</f>
        <v>227</v>
      </c>
      <c r="U46" s="76">
        <f t="shared" si="0"/>
        <v>9</v>
      </c>
    </row>
    <row r="47" spans="1:21" ht="12" customHeight="1" x14ac:dyDescent="0.25">
      <c r="A47" s="71">
        <v>40</v>
      </c>
      <c r="B47" s="70" t="str">
        <f>'команда город'!B227</f>
        <v>Крапивкина Алиса</v>
      </c>
      <c r="C47" s="71" t="str">
        <f>'команда город'!C227</f>
        <v>ж</v>
      </c>
      <c r="D47" s="71" t="str">
        <f>'команда город'!D227</f>
        <v>МАКУШИНО</v>
      </c>
      <c r="E47" s="71">
        <f>'команда город'!E227</f>
        <v>0</v>
      </c>
      <c r="F47" s="72">
        <f>'команда город'!F227</f>
        <v>40544</v>
      </c>
      <c r="G47" s="71">
        <f>'команда город'!G227</f>
        <v>12</v>
      </c>
      <c r="H47" s="73">
        <f>'команда город'!H200</f>
        <v>0</v>
      </c>
      <c r="I47" s="96">
        <f>'команда город'!I200</f>
        <v>0</v>
      </c>
      <c r="J47" s="74">
        <f>'команда город'!J227</f>
        <v>5.2</v>
      </c>
      <c r="K47" s="96">
        <f>'команда город'!K227</f>
        <v>56</v>
      </c>
      <c r="L47" s="75">
        <f>'команда город'!L227</f>
        <v>4</v>
      </c>
      <c r="M47" s="96">
        <f>'команда город'!M227</f>
        <v>4</v>
      </c>
      <c r="N47" s="75">
        <f>'команда город'!N227</f>
        <v>23</v>
      </c>
      <c r="O47" s="96">
        <f>'команда город'!O227</f>
        <v>35</v>
      </c>
      <c r="P47" s="75">
        <f>'команда город'!P227</f>
        <v>23</v>
      </c>
      <c r="Q47" s="97">
        <f>'команда город'!Q227</f>
        <v>58</v>
      </c>
      <c r="R47" s="75">
        <f>'команда город'!R227</f>
        <v>200</v>
      </c>
      <c r="S47" s="96">
        <f>'команда город'!S227</f>
        <v>50</v>
      </c>
      <c r="T47" s="76">
        <f>'команда город'!T227</f>
        <v>203</v>
      </c>
      <c r="U47" s="76">
        <f t="shared" si="0"/>
        <v>16</v>
      </c>
    </row>
    <row r="48" spans="1:21" ht="12" customHeight="1" x14ac:dyDescent="0.25">
      <c r="A48" s="71">
        <v>41</v>
      </c>
      <c r="B48" s="70" t="str">
        <f>'команда город'!B228</f>
        <v>Кокотчикова Дарья</v>
      </c>
      <c r="C48" s="71" t="str">
        <f>'команда город'!C228</f>
        <v>ж</v>
      </c>
      <c r="D48" s="71" t="str">
        <f>'команда город'!D228</f>
        <v>МАКУШИНО</v>
      </c>
      <c r="E48" s="71">
        <f>'команда город'!E228</f>
        <v>0</v>
      </c>
      <c r="F48" s="72">
        <f>'команда город'!F228</f>
        <v>41103</v>
      </c>
      <c r="G48" s="71">
        <f>'команда город'!G228</f>
        <v>10</v>
      </c>
      <c r="H48" s="73" t="str">
        <f>'команда город'!H201</f>
        <v>Место</v>
      </c>
      <c r="I48" s="96">
        <f>'команда город'!I201</f>
        <v>0</v>
      </c>
      <c r="J48" s="74">
        <f>'команда город'!J228</f>
        <v>5.3</v>
      </c>
      <c r="K48" s="96">
        <f>'команда город'!K228</f>
        <v>66</v>
      </c>
      <c r="L48" s="75">
        <f>'команда город'!L228</f>
        <v>20</v>
      </c>
      <c r="M48" s="96">
        <f>'команда город'!M228</f>
        <v>50</v>
      </c>
      <c r="N48" s="75">
        <f>'команда город'!N228</f>
        <v>24</v>
      </c>
      <c r="O48" s="96">
        <f>'команда город'!O228</f>
        <v>50</v>
      </c>
      <c r="P48" s="75">
        <f>'команда город'!P228</f>
        <v>9</v>
      </c>
      <c r="Q48" s="97">
        <f>'команда город'!Q228</f>
        <v>32</v>
      </c>
      <c r="R48" s="75">
        <f>'команда город'!R228</f>
        <v>168</v>
      </c>
      <c r="S48" s="96">
        <f>'команда город'!S228</f>
        <v>48</v>
      </c>
      <c r="T48" s="76">
        <f>'команда город'!T228</f>
        <v>246</v>
      </c>
      <c r="U48" s="76">
        <f t="shared" si="0"/>
        <v>6</v>
      </c>
    </row>
    <row r="49" spans="1:21" ht="12" customHeight="1" x14ac:dyDescent="0.25">
      <c r="A49" s="71">
        <v>42</v>
      </c>
      <c r="B49" s="70" t="str">
        <f>'команда город'!B229</f>
        <v>Антоновская Варвара</v>
      </c>
      <c r="C49" s="71" t="str">
        <f>'команда город'!C229</f>
        <v>ж</v>
      </c>
      <c r="D49" s="71" t="str">
        <f>'команда город'!D229</f>
        <v>МАКУШИНО</v>
      </c>
      <c r="E49" s="71">
        <f>'команда город'!E229</f>
        <v>0</v>
      </c>
      <c r="F49" s="72">
        <f>'команда город'!F229</f>
        <v>41273</v>
      </c>
      <c r="G49" s="71">
        <f>'команда город'!G229</f>
        <v>10</v>
      </c>
      <c r="H49" s="73">
        <f>'команда город'!H202</f>
        <v>0</v>
      </c>
      <c r="I49" s="96">
        <f>'команда город'!I202</f>
        <v>0</v>
      </c>
      <c r="J49" s="74">
        <f>'команда город'!J229</f>
        <v>5.4</v>
      </c>
      <c r="K49" s="96">
        <f>'команда город'!K229</f>
        <v>64</v>
      </c>
      <c r="L49" s="75">
        <f>'команда город'!L229</f>
        <v>1</v>
      </c>
      <c r="M49" s="96">
        <f>'команда город'!M229</f>
        <v>8</v>
      </c>
      <c r="N49" s="75">
        <f>'команда город'!N229</f>
        <v>20</v>
      </c>
      <c r="O49" s="96">
        <f>'команда город'!O229</f>
        <v>38</v>
      </c>
      <c r="P49" s="75">
        <f>'команда город'!P229</f>
        <v>4</v>
      </c>
      <c r="Q49" s="97">
        <f>'команда город'!Q229</f>
        <v>17</v>
      </c>
      <c r="R49" s="75">
        <f>'команда город'!R229</f>
        <v>154</v>
      </c>
      <c r="S49" s="96">
        <f>'команда город'!S229</f>
        <v>34</v>
      </c>
      <c r="T49" s="76">
        <f>'команда город'!T229</f>
        <v>161</v>
      </c>
      <c r="U49" s="76">
        <f t="shared" si="0"/>
        <v>31</v>
      </c>
    </row>
    <row r="50" spans="1:21" ht="12" customHeight="1" x14ac:dyDescent="0.25">
      <c r="A50" s="71">
        <v>43</v>
      </c>
      <c r="B50" s="70" t="str">
        <f>'команда город'!B257</f>
        <v>Миронова Анна</v>
      </c>
      <c r="C50" s="71" t="str">
        <f>'команда город'!C257</f>
        <v>ж</v>
      </c>
      <c r="D50" s="71" t="str">
        <f>'команда город'!D257</f>
        <v>ШУМИХА</v>
      </c>
      <c r="E50" s="71">
        <f>'команда город'!E257</f>
        <v>0</v>
      </c>
      <c r="F50" s="72">
        <f>'команда город'!F257</f>
        <v>40656</v>
      </c>
      <c r="G50" s="71">
        <f>'команда город'!G257</f>
        <v>12</v>
      </c>
      <c r="H50" s="73">
        <f>'команда город'!H203</f>
        <v>0</v>
      </c>
      <c r="I50" s="96">
        <f>'команда город'!I203</f>
        <v>0</v>
      </c>
      <c r="J50" s="74">
        <f>'команда город'!J257</f>
        <v>5.5</v>
      </c>
      <c r="K50" s="96">
        <f>'команда город'!K257</f>
        <v>45</v>
      </c>
      <c r="L50" s="75">
        <f>'команда город'!L257</f>
        <v>0</v>
      </c>
      <c r="M50" s="96">
        <f>'команда город'!M257</f>
        <v>0</v>
      </c>
      <c r="N50" s="75">
        <f>'команда город'!N257</f>
        <v>19</v>
      </c>
      <c r="O50" s="96">
        <f>'команда город'!O257</f>
        <v>27</v>
      </c>
      <c r="P50" s="75">
        <f>'команда город'!P257</f>
        <v>7</v>
      </c>
      <c r="Q50" s="97">
        <f>'команда город'!Q257</f>
        <v>15</v>
      </c>
      <c r="R50" s="75">
        <f>'команда город'!R257</f>
        <v>165</v>
      </c>
      <c r="S50" s="96">
        <f>'команда город'!S257</f>
        <v>27</v>
      </c>
      <c r="T50" s="76">
        <f>'команда город'!T257</f>
        <v>114</v>
      </c>
      <c r="U50" s="76">
        <f t="shared" si="0"/>
        <v>49</v>
      </c>
    </row>
    <row r="51" spans="1:21" ht="12" customHeight="1" x14ac:dyDescent="0.25">
      <c r="A51" s="71">
        <v>44</v>
      </c>
      <c r="B51" s="70" t="str">
        <f>'команда город'!B258</f>
        <v>Видченко Диана</v>
      </c>
      <c r="C51" s="71" t="str">
        <f>'команда город'!C258</f>
        <v>ж</v>
      </c>
      <c r="D51" s="71" t="str">
        <f>'команда город'!D258</f>
        <v>ШУМИХА</v>
      </c>
      <c r="E51" s="71">
        <f>'команда город'!E258</f>
        <v>0</v>
      </c>
      <c r="F51" s="72">
        <f>'команда город'!F258</f>
        <v>40555</v>
      </c>
      <c r="G51" s="71">
        <f>'команда город'!G258</f>
        <v>12</v>
      </c>
      <c r="H51" s="73">
        <f>'команда город'!H204</f>
        <v>0</v>
      </c>
      <c r="I51" s="96">
        <f>'команда город'!I204</f>
        <v>0</v>
      </c>
      <c r="J51" s="74">
        <f>'команда город'!J258</f>
        <v>5.5</v>
      </c>
      <c r="K51" s="96">
        <f>'команда город'!K258</f>
        <v>45</v>
      </c>
      <c r="L51" s="75">
        <f>'команда город'!L258</f>
        <v>0</v>
      </c>
      <c r="M51" s="96">
        <f>'команда город'!M258</f>
        <v>0</v>
      </c>
      <c r="N51" s="75">
        <f>'команда город'!N258</f>
        <v>24</v>
      </c>
      <c r="O51" s="96">
        <f>'команда город'!O258</f>
        <v>37</v>
      </c>
      <c r="P51" s="75">
        <f>'команда город'!P258</f>
        <v>5</v>
      </c>
      <c r="Q51" s="97">
        <f>'команда город'!Q258</f>
        <v>11</v>
      </c>
      <c r="R51" s="75">
        <f>'команда город'!R258</f>
        <v>168</v>
      </c>
      <c r="S51" s="96">
        <f>'команда город'!S258</f>
        <v>29</v>
      </c>
      <c r="T51" s="76">
        <f>'команда город'!T258</f>
        <v>122</v>
      </c>
      <c r="U51" s="76">
        <f t="shared" si="0"/>
        <v>43</v>
      </c>
    </row>
    <row r="52" spans="1:21" ht="12" customHeight="1" x14ac:dyDescent="0.25">
      <c r="A52" s="71">
        <v>45</v>
      </c>
      <c r="B52" s="70" t="str">
        <f>'команда город'!B259</f>
        <v>Воробьева Софья</v>
      </c>
      <c r="C52" s="71" t="str">
        <f>'команда город'!C259</f>
        <v>ж</v>
      </c>
      <c r="D52" s="71" t="str">
        <f>'команда город'!D259</f>
        <v>ШУМИХА</v>
      </c>
      <c r="E52" s="71">
        <f>'команда город'!E259</f>
        <v>0</v>
      </c>
      <c r="F52" s="72">
        <f>'команда город'!F259</f>
        <v>40737</v>
      </c>
      <c r="G52" s="71">
        <f>'команда город'!G259</f>
        <v>11</v>
      </c>
      <c r="H52" s="73">
        <f>'команда город'!H205</f>
        <v>0</v>
      </c>
      <c r="I52" s="96">
        <f>'команда город'!I205</f>
        <v>0</v>
      </c>
      <c r="J52" s="74">
        <f>'команда город'!J259</f>
        <v>5.9</v>
      </c>
      <c r="K52" s="96">
        <f>'команда город'!K259</f>
        <v>35</v>
      </c>
      <c r="L52" s="75">
        <f>'команда город'!L259</f>
        <v>1</v>
      </c>
      <c r="M52" s="96">
        <f>'команда город'!M259</f>
        <v>2</v>
      </c>
      <c r="N52" s="75">
        <f>'команда город'!N259</f>
        <v>20</v>
      </c>
      <c r="O52" s="96">
        <f>'команда город'!O259</f>
        <v>34</v>
      </c>
      <c r="P52" s="75">
        <f>'команда город'!P259</f>
        <v>11</v>
      </c>
      <c r="Q52" s="97">
        <f>'команда город'!Q259</f>
        <v>30</v>
      </c>
      <c r="R52" s="75">
        <f>'команда город'!R259</f>
        <v>156</v>
      </c>
      <c r="S52" s="96">
        <f>'команда город'!S259</f>
        <v>28</v>
      </c>
      <c r="T52" s="76">
        <f>'команда город'!T259</f>
        <v>129</v>
      </c>
      <c r="U52" s="76">
        <f t="shared" si="0"/>
        <v>40</v>
      </c>
    </row>
    <row r="53" spans="1:21" ht="12" customHeight="1" x14ac:dyDescent="0.25">
      <c r="A53" s="71">
        <v>46</v>
      </c>
      <c r="B53" s="70" t="str">
        <f>'команда город'!B260</f>
        <v>Селютина Полина</v>
      </c>
      <c r="C53" s="71" t="str">
        <f>'команда город'!C260</f>
        <v>ж</v>
      </c>
      <c r="D53" s="71" t="str">
        <f>'команда город'!D260</f>
        <v>ШУМИХА</v>
      </c>
      <c r="E53" s="71">
        <f>'команда город'!E260</f>
        <v>0</v>
      </c>
      <c r="F53" s="72">
        <f>'команда город'!F260</f>
        <v>40635</v>
      </c>
      <c r="G53" s="71">
        <f>'команда город'!G260</f>
        <v>12</v>
      </c>
      <c r="H53" s="73">
        <f>'команда город'!H206</f>
        <v>0</v>
      </c>
      <c r="I53" s="96">
        <f>'команда город'!I206</f>
        <v>0</v>
      </c>
      <c r="J53" s="74">
        <f>'команда город'!J260</f>
        <v>6</v>
      </c>
      <c r="K53" s="96">
        <f>'команда город'!K260</f>
        <v>22</v>
      </c>
      <c r="L53" s="75">
        <f>'команда город'!L260</f>
        <v>5</v>
      </c>
      <c r="M53" s="96">
        <f>'команда город'!M260</f>
        <v>5</v>
      </c>
      <c r="N53" s="75">
        <f>'команда город'!N260</f>
        <v>20</v>
      </c>
      <c r="O53" s="96">
        <f>'команда город'!O260</f>
        <v>29</v>
      </c>
      <c r="P53" s="75">
        <f>'команда город'!P260</f>
        <v>16</v>
      </c>
      <c r="Q53" s="97">
        <f>'команда город'!Q260</f>
        <v>41</v>
      </c>
      <c r="R53" s="75">
        <f>'команда город'!R260</f>
        <v>155</v>
      </c>
      <c r="S53" s="96">
        <f>'команда город'!S260</f>
        <v>22</v>
      </c>
      <c r="T53" s="76">
        <f>'команда город'!T260</f>
        <v>119</v>
      </c>
      <c r="U53" s="76">
        <f t="shared" si="0"/>
        <v>44</v>
      </c>
    </row>
    <row r="54" spans="1:21" ht="12" customHeight="1" x14ac:dyDescent="0.25">
      <c r="A54" s="71">
        <v>47</v>
      </c>
      <c r="B54" s="70" t="str">
        <f>'команда город'!B261</f>
        <v>Иванова Вероника</v>
      </c>
      <c r="C54" s="71" t="str">
        <f>'команда город'!C261</f>
        <v>ж</v>
      </c>
      <c r="D54" s="71" t="str">
        <f>'команда город'!D261</f>
        <v>ШУМИХА</v>
      </c>
      <c r="E54" s="71">
        <f>'команда город'!E261</f>
        <v>0</v>
      </c>
      <c r="F54" s="72">
        <f>'команда город'!F261</f>
        <v>40519</v>
      </c>
      <c r="G54" s="71">
        <f>'команда город'!G261</f>
        <v>12</v>
      </c>
      <c r="H54" s="73">
        <f>'команда город'!H207</f>
        <v>0</v>
      </c>
      <c r="I54" s="96">
        <f>'команда город'!I207</f>
        <v>0</v>
      </c>
      <c r="J54" s="74">
        <f>'команда город'!J261</f>
        <v>5.0999999999999996</v>
      </c>
      <c r="K54" s="96">
        <f>'команда город'!K261</f>
        <v>59</v>
      </c>
      <c r="L54" s="75">
        <f>'команда город'!L261</f>
        <v>0</v>
      </c>
      <c r="M54" s="96">
        <f>'команда город'!M261</f>
        <v>0</v>
      </c>
      <c r="N54" s="75">
        <f>'команда город'!N261</f>
        <v>26</v>
      </c>
      <c r="O54" s="96">
        <f>'команда город'!O261</f>
        <v>41</v>
      </c>
      <c r="P54" s="75">
        <f>'команда город'!P261</f>
        <v>4</v>
      </c>
      <c r="Q54" s="97">
        <f>'команда город'!Q261</f>
        <v>9</v>
      </c>
      <c r="R54" s="75">
        <f>'команда город'!R261</f>
        <v>178</v>
      </c>
      <c r="S54" s="96">
        <f>'команда город'!S261</f>
        <v>34</v>
      </c>
      <c r="T54" s="76">
        <f>'команда город'!T261</f>
        <v>143</v>
      </c>
      <c r="U54" s="76">
        <f t="shared" si="0"/>
        <v>34</v>
      </c>
    </row>
    <row r="55" spans="1:21" ht="12" customHeight="1" x14ac:dyDescent="0.25">
      <c r="A55" s="71">
        <v>48</v>
      </c>
      <c r="B55" s="70" t="str">
        <f>'команда город'!B262</f>
        <v>Остапович Виктория</v>
      </c>
      <c r="C55" s="71" t="str">
        <f>'команда город'!C262</f>
        <v>ж</v>
      </c>
      <c r="D55" s="71" t="str">
        <f>'команда город'!D262</f>
        <v>ШУМИХА</v>
      </c>
      <c r="E55" s="71">
        <f>'команда город'!E262</f>
        <v>0</v>
      </c>
      <c r="F55" s="72">
        <f>'команда город'!F262</f>
        <v>40527</v>
      </c>
      <c r="G55" s="71">
        <f>'команда город'!G262</f>
        <v>12</v>
      </c>
      <c r="H55" s="73" t="str">
        <f>'команда город'!H208</f>
        <v>Бег 1000 м.</v>
      </c>
      <c r="I55" s="96">
        <f>'команда город'!I208</f>
        <v>0</v>
      </c>
      <c r="J55" s="74">
        <f>'команда город'!J262</f>
        <v>4.9000000000000004</v>
      </c>
      <c r="K55" s="96">
        <f>'команда город'!K262</f>
        <v>64</v>
      </c>
      <c r="L55" s="75">
        <f>'команда город'!L262</f>
        <v>10</v>
      </c>
      <c r="M55" s="96">
        <f>'команда город'!M262</f>
        <v>14</v>
      </c>
      <c r="N55" s="75">
        <f>'команда город'!N262</f>
        <v>29</v>
      </c>
      <c r="O55" s="96">
        <f>'команда город'!O262</f>
        <v>50</v>
      </c>
      <c r="P55" s="75">
        <f>'команда город'!P262</f>
        <v>12</v>
      </c>
      <c r="Q55" s="97">
        <f>'команда город'!Q262</f>
        <v>29</v>
      </c>
      <c r="R55" s="75">
        <f>'команда город'!R262</f>
        <v>209</v>
      </c>
      <c r="S55" s="96">
        <f>'команда город'!S262</f>
        <v>54</v>
      </c>
      <c r="T55" s="76">
        <f>'команда город'!T262</f>
        <v>211</v>
      </c>
      <c r="U55" s="76">
        <f t="shared" si="0"/>
        <v>13</v>
      </c>
    </row>
    <row r="56" spans="1:21" ht="12" customHeight="1" x14ac:dyDescent="0.25">
      <c r="A56" s="71">
        <v>49</v>
      </c>
      <c r="B56" s="70" t="str">
        <f>'команда город'!B290</f>
        <v>Максимова Валерия</v>
      </c>
      <c r="C56" s="71" t="str">
        <f>'команда город'!C290</f>
        <v>ж</v>
      </c>
      <c r="D56" s="71" t="str">
        <f>'команда город'!D290</f>
        <v>МИШКИНО</v>
      </c>
      <c r="E56" s="71">
        <f>'команда город'!E290</f>
        <v>0</v>
      </c>
      <c r="F56" s="72">
        <f>'команда город'!F290</f>
        <v>40971</v>
      </c>
      <c r="G56" s="71">
        <f>'команда город'!G290</f>
        <v>11</v>
      </c>
      <c r="H56" s="73">
        <f>'команда город'!H209</f>
        <v>0</v>
      </c>
      <c r="I56" s="96">
        <f>'команда город'!I209</f>
        <v>0</v>
      </c>
      <c r="J56" s="74">
        <f>'команда город'!J290</f>
        <v>4.9000000000000004</v>
      </c>
      <c r="K56" s="96">
        <f>'команда город'!K290</f>
        <v>68</v>
      </c>
      <c r="L56" s="75">
        <f>'команда город'!L290</f>
        <v>25</v>
      </c>
      <c r="M56" s="96">
        <f>'команда город'!M290</f>
        <v>52</v>
      </c>
      <c r="N56" s="75">
        <f>'команда город'!N290</f>
        <v>29</v>
      </c>
      <c r="O56" s="96">
        <f>'команда город'!O290</f>
        <v>54</v>
      </c>
      <c r="P56" s="75">
        <f>'команда город'!P290</f>
        <v>8</v>
      </c>
      <c r="Q56" s="97">
        <f>'команда город'!Q290</f>
        <v>21</v>
      </c>
      <c r="R56" s="75">
        <f>'команда город'!R290</f>
        <v>215</v>
      </c>
      <c r="S56" s="96">
        <f>'команда город'!S290</f>
        <v>65</v>
      </c>
      <c r="T56" s="76">
        <f>'команда город'!T290</f>
        <v>260</v>
      </c>
      <c r="U56" s="76">
        <f t="shared" si="0"/>
        <v>2</v>
      </c>
    </row>
    <row r="57" spans="1:21" ht="12" customHeight="1" x14ac:dyDescent="0.25">
      <c r="A57" s="71">
        <v>50</v>
      </c>
      <c r="B57" s="70" t="str">
        <f>'команда город'!B291</f>
        <v>Нарочная Ольга</v>
      </c>
      <c r="C57" s="71" t="str">
        <f>'команда город'!C291</f>
        <v>ж</v>
      </c>
      <c r="D57" s="71" t="str">
        <f>'команда город'!D291</f>
        <v>МИШКИНО</v>
      </c>
      <c r="E57" s="71">
        <f>'команда город'!E291</f>
        <v>0</v>
      </c>
      <c r="F57" s="72">
        <f>'команда город'!F291</f>
        <v>40718</v>
      </c>
      <c r="G57" s="71">
        <f>'команда город'!G291</f>
        <v>11</v>
      </c>
      <c r="H57" s="73" t="str">
        <f>'команда город'!H210</f>
        <v>рез.</v>
      </c>
      <c r="I57" s="96" t="str">
        <f>'команда город'!I210</f>
        <v>очки</v>
      </c>
      <c r="J57" s="74">
        <f>'команда город'!J291</f>
        <v>5.5</v>
      </c>
      <c r="K57" s="96">
        <f>'команда город'!K291</f>
        <v>54</v>
      </c>
      <c r="L57" s="75">
        <f>'команда город'!L291</f>
        <v>30</v>
      </c>
      <c r="M57" s="96">
        <f>'команда город'!M291</f>
        <v>59</v>
      </c>
      <c r="N57" s="75">
        <f>'команда город'!N291</f>
        <v>29</v>
      </c>
      <c r="O57" s="96">
        <f>'команда город'!O291</f>
        <v>54</v>
      </c>
      <c r="P57" s="75">
        <f>'команда город'!P291</f>
        <v>11</v>
      </c>
      <c r="Q57" s="97">
        <f>'команда город'!Q291</f>
        <v>30</v>
      </c>
      <c r="R57" s="75">
        <f>'команда город'!R291</f>
        <v>185</v>
      </c>
      <c r="S57" s="96">
        <f>'команда город'!S291</f>
        <v>50</v>
      </c>
      <c r="T57" s="76">
        <f>'команда город'!T291</f>
        <v>247</v>
      </c>
      <c r="U57" s="76">
        <f t="shared" si="0"/>
        <v>5</v>
      </c>
    </row>
    <row r="58" spans="1:21" ht="12" customHeight="1" x14ac:dyDescent="0.25">
      <c r="A58" s="71">
        <v>51</v>
      </c>
      <c r="B58" s="70" t="str">
        <f>'команда город'!B292</f>
        <v>Катышева Василиса</v>
      </c>
      <c r="C58" s="71" t="str">
        <f>'команда город'!C292</f>
        <v>ж</v>
      </c>
      <c r="D58" s="71" t="str">
        <f>'команда город'!D292</f>
        <v>МИШКИНО</v>
      </c>
      <c r="E58" s="71">
        <f>'команда город'!E292</f>
        <v>0</v>
      </c>
      <c r="F58" s="72">
        <f>'команда город'!F292</f>
        <v>40899</v>
      </c>
      <c r="G58" s="71">
        <f>'команда город'!G292</f>
        <v>11</v>
      </c>
      <c r="H58" s="73">
        <f>'команда город'!H211</f>
        <v>0</v>
      </c>
      <c r="I58" s="96">
        <f>'команда город'!I211</f>
        <v>0</v>
      </c>
      <c r="J58" s="74">
        <f>'команда город'!J292</f>
        <v>5.5</v>
      </c>
      <c r="K58" s="96">
        <f>'команда город'!K292</f>
        <v>54</v>
      </c>
      <c r="L58" s="75">
        <f>'команда город'!L292</f>
        <v>42</v>
      </c>
      <c r="M58" s="96">
        <f>'команда город'!M292</f>
        <v>65</v>
      </c>
      <c r="N58" s="75">
        <f>'команда город'!N292</f>
        <v>17</v>
      </c>
      <c r="O58" s="96">
        <f>'команда город'!O292</f>
        <v>28</v>
      </c>
      <c r="P58" s="75">
        <f>'команда город'!P292</f>
        <v>4</v>
      </c>
      <c r="Q58" s="97">
        <f>'команда город'!Q292</f>
        <v>11</v>
      </c>
      <c r="R58" s="75">
        <f>'команда город'!R292</f>
        <v>171</v>
      </c>
      <c r="S58" s="96">
        <f>'команда город'!S292</f>
        <v>36</v>
      </c>
      <c r="T58" s="76">
        <f>'команда город'!T292</f>
        <v>194</v>
      </c>
      <c r="U58" s="76">
        <f t="shared" si="0"/>
        <v>19</v>
      </c>
    </row>
    <row r="59" spans="1:21" ht="12" customHeight="1" x14ac:dyDescent="0.25">
      <c r="A59" s="71">
        <v>52</v>
      </c>
      <c r="B59" s="70" t="str">
        <f>'команда город'!B293</f>
        <v>Газизова Анастасия</v>
      </c>
      <c r="C59" s="71" t="str">
        <f>'команда город'!C293</f>
        <v>ж</v>
      </c>
      <c r="D59" s="71" t="str">
        <f>'команда город'!D293</f>
        <v>МИШКИНО</v>
      </c>
      <c r="E59" s="71">
        <f>'команда город'!E293</f>
        <v>0</v>
      </c>
      <c r="F59" s="72">
        <f>'команда город'!F293</f>
        <v>40759</v>
      </c>
      <c r="G59" s="71">
        <f>'команда город'!G293</f>
        <v>11</v>
      </c>
      <c r="H59" s="73">
        <f>'команда город'!H212</f>
        <v>0</v>
      </c>
      <c r="I59" s="96">
        <f>'команда город'!I212</f>
        <v>0</v>
      </c>
      <c r="J59" s="74">
        <f>'команда город'!J293</f>
        <v>5.4</v>
      </c>
      <c r="K59" s="96">
        <f>'команда город'!K293</f>
        <v>57</v>
      </c>
      <c r="L59" s="75">
        <f>'команда город'!L293</f>
        <v>17</v>
      </c>
      <c r="M59" s="96">
        <f>'команда город'!M293</f>
        <v>34</v>
      </c>
      <c r="N59" s="75">
        <f>'команда город'!N293</f>
        <v>8</v>
      </c>
      <c r="O59" s="96">
        <f>'команда город'!O293</f>
        <v>10</v>
      </c>
      <c r="P59" s="75">
        <f>'команда город'!P293</f>
        <v>14</v>
      </c>
      <c r="Q59" s="97">
        <f>'команда город'!Q293</f>
        <v>39</v>
      </c>
      <c r="R59" s="75">
        <f>'команда город'!R293</f>
        <v>167</v>
      </c>
      <c r="S59" s="96">
        <f>'команда город'!S293</f>
        <v>33</v>
      </c>
      <c r="T59" s="76">
        <f>'команда город'!T293</f>
        <v>173</v>
      </c>
      <c r="U59" s="76">
        <f t="shared" si="0"/>
        <v>25</v>
      </c>
    </row>
    <row r="60" spans="1:21" ht="12" customHeight="1" x14ac:dyDescent="0.25">
      <c r="A60" s="71">
        <v>53</v>
      </c>
      <c r="B60" s="70" t="str">
        <f>'команда город'!B294</f>
        <v>Шанаурова Валерия</v>
      </c>
      <c r="C60" s="71" t="str">
        <f>'команда город'!C294</f>
        <v>ж</v>
      </c>
      <c r="D60" s="71" t="str">
        <f>'команда город'!D294</f>
        <v>МИШКИНО</v>
      </c>
      <c r="E60" s="71">
        <f>'команда город'!E294</f>
        <v>0</v>
      </c>
      <c r="F60" s="72">
        <f>'команда город'!F294</f>
        <v>40582</v>
      </c>
      <c r="G60" s="71">
        <f>'команда город'!G294</f>
        <v>12</v>
      </c>
      <c r="H60" s="73">
        <f>'команда город'!H213</f>
        <v>0</v>
      </c>
      <c r="I60" s="96">
        <f>'команда город'!I213</f>
        <v>0</v>
      </c>
      <c r="J60" s="74">
        <f>'команда город'!J294</f>
        <v>4.9000000000000004</v>
      </c>
      <c r="K60" s="96">
        <f>'команда город'!K294</f>
        <v>64</v>
      </c>
      <c r="L60" s="75">
        <f>'команда город'!L294</f>
        <v>23</v>
      </c>
      <c r="M60" s="96">
        <f>'команда город'!M294</f>
        <v>40</v>
      </c>
      <c r="N60" s="75">
        <f>'команда город'!N294</f>
        <v>35</v>
      </c>
      <c r="O60" s="96">
        <f>'команда город'!O294</f>
        <v>62</v>
      </c>
      <c r="P60" s="75">
        <f>'команда город'!P294</f>
        <v>8</v>
      </c>
      <c r="Q60" s="97">
        <f>'команда город'!Q294</f>
        <v>17</v>
      </c>
      <c r="R60" s="75">
        <f>'команда город'!R294</f>
        <v>204</v>
      </c>
      <c r="S60" s="96">
        <f>'команда город'!S294</f>
        <v>52</v>
      </c>
      <c r="T60" s="76">
        <f>'команда город'!T294</f>
        <v>235</v>
      </c>
      <c r="U60" s="76">
        <f t="shared" si="0"/>
        <v>7</v>
      </c>
    </row>
    <row r="61" spans="1:21" ht="12" customHeight="1" x14ac:dyDescent="0.25">
      <c r="A61" s="71">
        <v>54</v>
      </c>
      <c r="B61" s="70" t="str">
        <f>'команда город'!B295</f>
        <v>Шибаева Екатерина</v>
      </c>
      <c r="C61" s="71" t="str">
        <f>'команда город'!C295</f>
        <v>ж</v>
      </c>
      <c r="D61" s="71" t="str">
        <f>'команда город'!D295</f>
        <v>МИШКИНО</v>
      </c>
      <c r="E61" s="71">
        <f>'команда город'!E295</f>
        <v>0</v>
      </c>
      <c r="F61" s="72">
        <f>'команда город'!F295</f>
        <v>40747</v>
      </c>
      <c r="G61" s="71">
        <f>'команда город'!G295</f>
        <v>11</v>
      </c>
      <c r="H61" s="73">
        <f>'команда город'!H214</f>
        <v>0</v>
      </c>
      <c r="I61" s="96" t="str">
        <f>'команда город'!I214</f>
        <v/>
      </c>
      <c r="J61" s="74">
        <f>'команда город'!J295</f>
        <v>5.6</v>
      </c>
      <c r="K61" s="96">
        <f>'команда город'!K295</f>
        <v>50</v>
      </c>
      <c r="L61" s="75">
        <f>'команда город'!L295</f>
        <v>25</v>
      </c>
      <c r="M61" s="96">
        <f>'команда город'!M295</f>
        <v>52</v>
      </c>
      <c r="N61" s="75">
        <f>'команда город'!N295</f>
        <v>28</v>
      </c>
      <c r="O61" s="96">
        <f>'команда город'!O295</f>
        <v>52</v>
      </c>
      <c r="P61" s="75">
        <f>'команда город'!P295</f>
        <v>13</v>
      </c>
      <c r="Q61" s="97">
        <f>'команда город'!Q295</f>
        <v>36</v>
      </c>
      <c r="R61" s="75">
        <f>'команда город'!R295</f>
        <v>155</v>
      </c>
      <c r="S61" s="96">
        <f>'команда город'!S295</f>
        <v>27</v>
      </c>
      <c r="T61" s="76">
        <f>'команда город'!T295</f>
        <v>217</v>
      </c>
      <c r="U61" s="76">
        <f t="shared" si="0"/>
        <v>12</v>
      </c>
    </row>
    <row r="62" spans="1:21" ht="12" customHeight="1" x14ac:dyDescent="0.25">
      <c r="A62" s="71">
        <v>55</v>
      </c>
      <c r="B62" s="70" t="str">
        <f>'команда город'!B323</f>
        <v>Евдокимова Дарина</v>
      </c>
      <c r="C62" s="71" t="str">
        <f>'команда город'!C323</f>
        <v>ж</v>
      </c>
      <c r="D62" s="71" t="str">
        <f>'команда город'!D323</f>
        <v>Варгаши</v>
      </c>
      <c r="E62" s="71">
        <f>'команда город'!E323</f>
        <v>0</v>
      </c>
      <c r="F62" s="72">
        <f>'команда город'!F323</f>
        <v>40757</v>
      </c>
      <c r="G62" s="71">
        <f>'команда город'!G323</f>
        <v>11</v>
      </c>
      <c r="H62" s="73">
        <f>'команда город'!H215</f>
        <v>0</v>
      </c>
      <c r="I62" s="96" t="str">
        <f>'команда город'!I215</f>
        <v/>
      </c>
      <c r="J62" s="74">
        <f>'команда город'!J323</f>
        <v>5.0999999999999996</v>
      </c>
      <c r="K62" s="96">
        <f>'команда город'!K323</f>
        <v>64</v>
      </c>
      <c r="L62" s="75">
        <f>'команда город'!L323</f>
        <v>14</v>
      </c>
      <c r="M62" s="96">
        <f>'команда город'!M323</f>
        <v>28</v>
      </c>
      <c r="N62" s="75">
        <f>'команда город'!N323</f>
        <v>29</v>
      </c>
      <c r="O62" s="96">
        <f>'команда город'!O323</f>
        <v>54</v>
      </c>
      <c r="P62" s="75">
        <f>'команда город'!P323</f>
        <v>11</v>
      </c>
      <c r="Q62" s="97">
        <f>'команда город'!Q323</f>
        <v>30</v>
      </c>
      <c r="R62" s="75">
        <f>'команда город'!R323</f>
        <v>185</v>
      </c>
      <c r="S62" s="96">
        <f>'команда город'!S323</f>
        <v>50</v>
      </c>
      <c r="T62" s="76">
        <f>'команда город'!T323</f>
        <v>226</v>
      </c>
      <c r="U62" s="76">
        <f t="shared" si="0"/>
        <v>10</v>
      </c>
    </row>
    <row r="63" spans="1:21" ht="12" customHeight="1" x14ac:dyDescent="0.25">
      <c r="A63" s="71">
        <v>56</v>
      </c>
      <c r="B63" s="70" t="str">
        <f>'команда город'!B324</f>
        <v>Колесникова Анастасия</v>
      </c>
      <c r="C63" s="71" t="str">
        <f>'команда город'!C324</f>
        <v>ж</v>
      </c>
      <c r="D63" s="71" t="str">
        <f>'команда город'!D324</f>
        <v>Варгаши</v>
      </c>
      <c r="E63" s="71">
        <f>'команда город'!E324</f>
        <v>0</v>
      </c>
      <c r="F63" s="72">
        <f>'команда город'!F324</f>
        <v>40750</v>
      </c>
      <c r="G63" s="71">
        <f>'команда город'!G324</f>
        <v>11</v>
      </c>
      <c r="H63" s="73">
        <f>'команда город'!H216</f>
        <v>0</v>
      </c>
      <c r="I63" s="96" t="str">
        <f>'команда город'!I216</f>
        <v/>
      </c>
      <c r="J63" s="74">
        <f>'команда город'!J324</f>
        <v>5</v>
      </c>
      <c r="K63" s="96">
        <f>'команда город'!K324</f>
        <v>66</v>
      </c>
      <c r="L63" s="75">
        <f>'команда город'!L324</f>
        <v>8</v>
      </c>
      <c r="M63" s="96">
        <f>'команда город'!M324</f>
        <v>16</v>
      </c>
      <c r="N63" s="75">
        <f>'команда город'!N324</f>
        <v>20</v>
      </c>
      <c r="O63" s="96">
        <f>'команда город'!O324</f>
        <v>34</v>
      </c>
      <c r="P63" s="75">
        <f>'команда город'!P324</f>
        <v>3</v>
      </c>
      <c r="Q63" s="97">
        <f>'команда город'!Q324</f>
        <v>9</v>
      </c>
      <c r="R63" s="75">
        <f>'команда город'!R324</f>
        <v>194</v>
      </c>
      <c r="S63" s="96">
        <f>'команда город'!S324</f>
        <v>54</v>
      </c>
      <c r="T63" s="76">
        <f>'команда город'!T324</f>
        <v>179</v>
      </c>
      <c r="U63" s="76">
        <f t="shared" si="0"/>
        <v>23</v>
      </c>
    </row>
    <row r="64" spans="1:21" ht="12" customHeight="1" x14ac:dyDescent="0.25">
      <c r="A64" s="71">
        <v>57</v>
      </c>
      <c r="B64" s="70" t="str">
        <f>'команда город'!B325</f>
        <v>Осипова Елизавета</v>
      </c>
      <c r="C64" s="71" t="str">
        <f>'команда город'!C325</f>
        <v>ж</v>
      </c>
      <c r="D64" s="71" t="str">
        <f>'команда город'!D325</f>
        <v>Варгаши</v>
      </c>
      <c r="E64" s="71">
        <f>'команда город'!E325</f>
        <v>0</v>
      </c>
      <c r="F64" s="72">
        <f>'команда город'!F325</f>
        <v>40638</v>
      </c>
      <c r="G64" s="71">
        <f>'команда город'!G325</f>
        <v>12</v>
      </c>
      <c r="H64" s="73">
        <f>'команда город'!H217</f>
        <v>0</v>
      </c>
      <c r="I64" s="96">
        <f>'команда город'!I217</f>
        <v>0</v>
      </c>
      <c r="J64" s="74">
        <f>'команда город'!J325</f>
        <v>5.5</v>
      </c>
      <c r="K64" s="96">
        <f>'команда город'!K325</f>
        <v>45</v>
      </c>
      <c r="L64" s="75">
        <f>'команда город'!L325</f>
        <v>0</v>
      </c>
      <c r="M64" s="96">
        <f>'команда город'!M325</f>
        <v>0</v>
      </c>
      <c r="N64" s="75">
        <f>'команда город'!N325</f>
        <v>23</v>
      </c>
      <c r="O64" s="96">
        <f>'команда город'!O325</f>
        <v>35</v>
      </c>
      <c r="P64" s="75">
        <f>'команда город'!P325</f>
        <v>13</v>
      </c>
      <c r="Q64" s="97">
        <f>'команда город'!Q325</f>
        <v>32</v>
      </c>
      <c r="R64" s="75">
        <f>'команда город'!R325</f>
        <v>155</v>
      </c>
      <c r="S64" s="96">
        <f>'команда город'!S325</f>
        <v>22</v>
      </c>
      <c r="T64" s="76">
        <f>'команда город'!T325</f>
        <v>134</v>
      </c>
      <c r="U64" s="76">
        <f t="shared" si="0"/>
        <v>38</v>
      </c>
    </row>
    <row r="65" spans="1:21" ht="12" customHeight="1" x14ac:dyDescent="0.25">
      <c r="A65" s="71">
        <v>58</v>
      </c>
      <c r="B65" s="70" t="str">
        <f>'команда город'!B326</f>
        <v>Попкова Александра</v>
      </c>
      <c r="C65" s="71" t="str">
        <f>'команда город'!C326</f>
        <v>ж</v>
      </c>
      <c r="D65" s="71" t="str">
        <f>'команда город'!D326</f>
        <v>Варгаши</v>
      </c>
      <c r="E65" s="71">
        <f>'команда город'!E326</f>
        <v>0</v>
      </c>
      <c r="F65" s="72">
        <f>'команда город'!F326</f>
        <v>40630</v>
      </c>
      <c r="G65" s="71">
        <f>'команда город'!G326</f>
        <v>12</v>
      </c>
      <c r="H65" s="73">
        <f>'команда город'!H218</f>
        <v>0</v>
      </c>
      <c r="I65" s="96">
        <f>'команда город'!I218</f>
        <v>0</v>
      </c>
      <c r="J65" s="74">
        <f>'команда город'!J326</f>
        <v>5.6</v>
      </c>
      <c r="K65" s="96">
        <f>'команда город'!K326</f>
        <v>40</v>
      </c>
      <c r="L65" s="75">
        <f>'команда город'!L326</f>
        <v>4</v>
      </c>
      <c r="M65" s="96">
        <f>'команда город'!M326</f>
        <v>4</v>
      </c>
      <c r="N65" s="75">
        <f>'команда город'!N326</f>
        <v>26</v>
      </c>
      <c r="O65" s="96">
        <f>'команда город'!O326</f>
        <v>41</v>
      </c>
      <c r="P65" s="75">
        <f>'команда город'!P326</f>
        <v>8</v>
      </c>
      <c r="Q65" s="97">
        <f>'команда город'!Q326</f>
        <v>17</v>
      </c>
      <c r="R65" s="75">
        <f>'команда город'!R326</f>
        <v>172</v>
      </c>
      <c r="S65" s="96">
        <f>'команда город'!S326</f>
        <v>31</v>
      </c>
      <c r="T65" s="76">
        <f>'команда город'!T326</f>
        <v>133</v>
      </c>
      <c r="U65" s="76">
        <f t="shared" si="0"/>
        <v>39</v>
      </c>
    </row>
    <row r="66" spans="1:21" ht="12" customHeight="1" x14ac:dyDescent="0.25">
      <c r="A66" s="71">
        <v>59</v>
      </c>
      <c r="B66" s="70" t="str">
        <f>'команда город'!B327</f>
        <v>Твердая Анастасия</v>
      </c>
      <c r="C66" s="71" t="str">
        <f>'команда город'!C327</f>
        <v>ж</v>
      </c>
      <c r="D66" s="71" t="str">
        <f>'команда город'!D327</f>
        <v>Варгаши</v>
      </c>
      <c r="E66" s="71">
        <f>'команда город'!E327</f>
        <v>0</v>
      </c>
      <c r="F66" s="72">
        <f>'команда город'!F327</f>
        <v>40923</v>
      </c>
      <c r="G66" s="71">
        <f>'команда город'!G327</f>
        <v>11</v>
      </c>
      <c r="H66" s="73">
        <f>'команда город'!H219</f>
        <v>0</v>
      </c>
      <c r="I66" s="96">
        <f>'команда город'!I219</f>
        <v>0</v>
      </c>
      <c r="J66" s="74">
        <f>'команда город'!J327</f>
        <v>5.4</v>
      </c>
      <c r="K66" s="96">
        <f>'команда город'!K327</f>
        <v>57</v>
      </c>
      <c r="L66" s="75">
        <f>'команда город'!L327</f>
        <v>4</v>
      </c>
      <c r="M66" s="96">
        <f>'команда город'!M327</f>
        <v>8</v>
      </c>
      <c r="N66" s="75">
        <f>'команда город'!N327</f>
        <v>24</v>
      </c>
      <c r="O66" s="96">
        <f>'команда город'!O327</f>
        <v>42</v>
      </c>
      <c r="P66" s="75">
        <f>'команда город'!P327</f>
        <v>5</v>
      </c>
      <c r="Q66" s="97">
        <f>'команда город'!Q327</f>
        <v>13</v>
      </c>
      <c r="R66" s="75">
        <f>'команда город'!R327</f>
        <v>180</v>
      </c>
      <c r="S66" s="96">
        <f>'команда город'!S327</f>
        <v>44</v>
      </c>
      <c r="T66" s="76">
        <f>'команда город'!T327</f>
        <v>164</v>
      </c>
      <c r="U66" s="76">
        <f t="shared" si="0"/>
        <v>30</v>
      </c>
    </row>
    <row r="67" spans="1:21" ht="12" customHeight="1" x14ac:dyDescent="0.25">
      <c r="A67" s="71">
        <v>60</v>
      </c>
      <c r="B67" s="70" t="str">
        <f>'команда город'!B328</f>
        <v>Шемякина Анастасия</v>
      </c>
      <c r="C67" s="71" t="str">
        <f>'команда город'!C328</f>
        <v>ж</v>
      </c>
      <c r="D67" s="71" t="str">
        <f>'команда город'!D328</f>
        <v>Варгаши</v>
      </c>
      <c r="E67" s="71">
        <f>'команда город'!E328</f>
        <v>0</v>
      </c>
      <c r="F67" s="72">
        <f>'команда город'!F328</f>
        <v>40849</v>
      </c>
      <c r="G67" s="71">
        <f>'команда город'!G328</f>
        <v>11</v>
      </c>
      <c r="H67" s="73">
        <f>'команда город'!H220</f>
        <v>0</v>
      </c>
      <c r="I67" s="96">
        <f>'команда город'!I220</f>
        <v>0</v>
      </c>
      <c r="J67" s="74">
        <f>'команда город'!J328</f>
        <v>6</v>
      </c>
      <c r="K67" s="96">
        <f>'команда город'!K328</f>
        <v>31</v>
      </c>
      <c r="L67" s="75">
        <f>'команда город'!L328</f>
        <v>2</v>
      </c>
      <c r="M67" s="96">
        <f>'команда город'!M328</f>
        <v>4</v>
      </c>
      <c r="N67" s="75">
        <f>'команда город'!N328</f>
        <v>20</v>
      </c>
      <c r="O67" s="96">
        <f>'команда город'!O328</f>
        <v>34</v>
      </c>
      <c r="P67" s="75">
        <f>'команда город'!P328</f>
        <v>2</v>
      </c>
      <c r="Q67" s="97">
        <f>'команда город'!Q328</f>
        <v>7</v>
      </c>
      <c r="R67" s="75">
        <f>'команда город'!R328</f>
        <v>142</v>
      </c>
      <c r="S67" s="96">
        <f>'команда город'!S328</f>
        <v>21</v>
      </c>
      <c r="T67" s="76">
        <f>'команда город'!T328</f>
        <v>97</v>
      </c>
      <c r="U67" s="76">
        <f t="shared" si="0"/>
        <v>54</v>
      </c>
    </row>
  </sheetData>
  <sheetProtection sheet="1" objects="1" scenarios="1"/>
  <autoFilter ref="A7:U7">
    <sortState ref="A8:U23">
      <sortCondition ref="E7"/>
    </sortState>
  </autoFilter>
  <mergeCells count="16">
    <mergeCell ref="U4:U6"/>
    <mergeCell ref="A1:U1"/>
    <mergeCell ref="A4:A6"/>
    <mergeCell ref="B4:B6"/>
    <mergeCell ref="C4:C6"/>
    <mergeCell ref="D4:D6"/>
    <mergeCell ref="E4:E6"/>
    <mergeCell ref="F4:F6"/>
    <mergeCell ref="G4:G6"/>
    <mergeCell ref="H4:I5"/>
    <mergeCell ref="J4:K5"/>
    <mergeCell ref="L4:M5"/>
    <mergeCell ref="N4:O5"/>
    <mergeCell ref="P4:Q5"/>
    <mergeCell ref="R4:S5"/>
    <mergeCell ref="T4:T6"/>
  </mergeCells>
  <conditionalFormatting sqref="U8:U67">
    <cfRule type="cellIs" dxfId="8" priority="4" operator="equal">
      <formula>3</formula>
    </cfRule>
    <cfRule type="cellIs" dxfId="7" priority="5" operator="equal">
      <formula>2</formula>
    </cfRule>
    <cfRule type="cellIs" dxfId="6" priority="6" operator="equal">
      <formula>1</formula>
    </cfRule>
  </conditionalFormatting>
  <printOptions horizontalCentered="1"/>
  <pageMargins left="0.27559055118110237" right="0.27559055118110237" top="0.27559055118110237" bottom="0.27559055118110237" header="0" footer="0"/>
  <pageSetup paperSize="9" fitToHeight="0" orientation="landscape" verticalDpi="0" r:id="rId1"/>
  <ignoredErrors>
    <ignoredError sqref="B8:S43" unlockedFormula="1"/>
  </ignoredError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67"/>
  <sheetViews>
    <sheetView topLeftCell="A27" zoomScale="90" zoomScaleNormal="90" workbookViewId="0">
      <selection activeCell="W42" sqref="W42"/>
    </sheetView>
  </sheetViews>
  <sheetFormatPr defaultRowHeight="15" x14ac:dyDescent="0.25"/>
  <cols>
    <col min="1" max="1" width="3.42578125" style="5" customWidth="1"/>
    <col min="2" max="2" width="23.140625" style="5" customWidth="1"/>
    <col min="3" max="3" width="3.85546875" style="5" bestFit="1" customWidth="1"/>
    <col min="4" max="4" width="13.7109375" style="5" customWidth="1"/>
    <col min="5" max="5" width="6.140625" style="5" bestFit="1" customWidth="1"/>
    <col min="6" max="6" width="10" style="5" customWidth="1"/>
    <col min="7" max="7" width="7.5703125" style="5" customWidth="1"/>
    <col min="8" max="8" width="6.7109375" style="5" hidden="1" customWidth="1"/>
    <col min="9" max="9" width="4.7109375" style="5" hidden="1" customWidth="1"/>
    <col min="10" max="10" width="5.7109375" style="5" customWidth="1"/>
    <col min="11" max="11" width="4.7109375" style="5" customWidth="1"/>
    <col min="12" max="12" width="5.7109375" style="5" customWidth="1"/>
    <col min="13" max="13" width="4.7109375" style="5" customWidth="1"/>
    <col min="14" max="14" width="5.7109375" style="5" customWidth="1"/>
    <col min="15" max="15" width="4.7109375" style="5" customWidth="1"/>
    <col min="16" max="16" width="5.7109375" style="5" customWidth="1"/>
    <col min="17" max="17" width="4.7109375" style="5" customWidth="1"/>
    <col min="18" max="18" width="5.7109375" style="5" customWidth="1"/>
    <col min="19" max="19" width="4.7109375" style="5" customWidth="1"/>
    <col min="20" max="20" width="7.28515625" style="5" customWidth="1"/>
    <col min="21" max="21" width="7" style="5" customWidth="1"/>
  </cols>
  <sheetData>
    <row r="1" spans="1:21" ht="28.5" x14ac:dyDescent="0.45">
      <c r="A1" s="250" t="s">
        <v>15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</row>
    <row r="2" spans="1:21" ht="9" customHeight="1" x14ac:dyDescent="0.25">
      <c r="M2" s="30"/>
    </row>
    <row r="3" spans="1:21" ht="15" customHeight="1" x14ac:dyDescent="0.25">
      <c r="B3" s="8"/>
      <c r="C3" s="8"/>
      <c r="E3" s="8"/>
      <c r="N3" s="62"/>
      <c r="O3" s="62"/>
    </row>
    <row r="4" spans="1:21" ht="16.5" customHeight="1" x14ac:dyDescent="0.25">
      <c r="A4" s="224" t="s">
        <v>0</v>
      </c>
      <c r="B4" s="225" t="s">
        <v>1</v>
      </c>
      <c r="C4" s="226" t="s">
        <v>34</v>
      </c>
      <c r="D4" s="229" t="s">
        <v>30</v>
      </c>
      <c r="E4" s="229" t="s">
        <v>31</v>
      </c>
      <c r="F4" s="224" t="s">
        <v>3</v>
      </c>
      <c r="G4" s="229" t="s">
        <v>8</v>
      </c>
      <c r="H4" s="225" t="s">
        <v>21</v>
      </c>
      <c r="I4" s="225"/>
      <c r="J4" s="232" t="s">
        <v>190</v>
      </c>
      <c r="K4" s="232"/>
      <c r="L4" s="216" t="s">
        <v>4</v>
      </c>
      <c r="M4" s="217"/>
      <c r="N4" s="220" t="s">
        <v>189</v>
      </c>
      <c r="O4" s="220"/>
      <c r="P4" s="216" t="s">
        <v>5</v>
      </c>
      <c r="Q4" s="217"/>
      <c r="R4" s="220" t="s">
        <v>23</v>
      </c>
      <c r="S4" s="220"/>
      <c r="T4" s="209" t="s">
        <v>6</v>
      </c>
      <c r="U4" s="249" t="s">
        <v>7</v>
      </c>
    </row>
    <row r="5" spans="1:21" ht="23.25" customHeight="1" x14ac:dyDescent="0.25">
      <c r="A5" s="224"/>
      <c r="B5" s="225"/>
      <c r="C5" s="227"/>
      <c r="D5" s="230"/>
      <c r="E5" s="230"/>
      <c r="F5" s="224"/>
      <c r="G5" s="230"/>
      <c r="H5" s="225"/>
      <c r="I5" s="225"/>
      <c r="J5" s="232"/>
      <c r="K5" s="232"/>
      <c r="L5" s="218"/>
      <c r="M5" s="219"/>
      <c r="N5" s="220"/>
      <c r="O5" s="220"/>
      <c r="P5" s="218"/>
      <c r="Q5" s="219"/>
      <c r="R5" s="220"/>
      <c r="S5" s="220"/>
      <c r="T5" s="209"/>
      <c r="U5" s="249"/>
    </row>
    <row r="6" spans="1:21" x14ac:dyDescent="0.25">
      <c r="A6" s="224"/>
      <c r="B6" s="225"/>
      <c r="C6" s="228"/>
      <c r="D6" s="231"/>
      <c r="E6" s="231"/>
      <c r="F6" s="224"/>
      <c r="G6" s="231"/>
      <c r="H6" s="79" t="s">
        <v>32</v>
      </c>
      <c r="I6" s="79" t="s">
        <v>9</v>
      </c>
      <c r="J6" s="80" t="s">
        <v>32</v>
      </c>
      <c r="K6" s="80" t="s">
        <v>9</v>
      </c>
      <c r="L6" s="80" t="s">
        <v>32</v>
      </c>
      <c r="M6" s="80" t="s">
        <v>9</v>
      </c>
      <c r="N6" s="80" t="s">
        <v>32</v>
      </c>
      <c r="O6" s="80" t="s">
        <v>9</v>
      </c>
      <c r="P6" s="80" t="s">
        <v>32</v>
      </c>
      <c r="Q6" s="80" t="s">
        <v>9</v>
      </c>
      <c r="R6" s="80" t="s">
        <v>32</v>
      </c>
      <c r="S6" s="80" t="s">
        <v>9</v>
      </c>
      <c r="T6" s="209"/>
      <c r="U6" s="249"/>
    </row>
    <row r="7" spans="1:21" x14ac:dyDescent="0.25">
      <c r="A7" s="66"/>
      <c r="B7" s="67"/>
      <c r="C7" s="67"/>
      <c r="D7" s="67"/>
      <c r="E7" s="67"/>
      <c r="F7" s="66"/>
      <c r="G7" s="67"/>
      <c r="H7" s="79"/>
      <c r="I7" s="79"/>
      <c r="J7" s="80"/>
      <c r="K7" s="80"/>
      <c r="L7" s="80"/>
      <c r="M7" s="80"/>
      <c r="N7" s="80"/>
      <c r="O7" s="80"/>
      <c r="P7" s="80"/>
      <c r="Q7" s="80"/>
      <c r="R7" s="80"/>
      <c r="S7" s="80"/>
      <c r="T7" s="68"/>
      <c r="U7" s="69"/>
    </row>
    <row r="8" spans="1:21" ht="12" customHeight="1" x14ac:dyDescent="0.25">
      <c r="A8" s="71">
        <v>1</v>
      </c>
      <c r="B8" s="70" t="str">
        <f>'команда город'!B9</f>
        <v>Ионин Кирилл</v>
      </c>
      <c r="C8" s="71" t="str">
        <f>'команда город'!C9</f>
        <v>м</v>
      </c>
      <c r="D8" s="71" t="str">
        <f>'команда город'!D9</f>
        <v xml:space="preserve">КУРТАМЫШ </v>
      </c>
      <c r="E8" s="71">
        <f>'команда город'!E9</f>
        <v>0</v>
      </c>
      <c r="F8" s="72">
        <f>'команда город'!F9</f>
        <v>40800</v>
      </c>
      <c r="G8" s="71">
        <f>'команда город'!G9</f>
        <v>11</v>
      </c>
      <c r="H8" s="73">
        <f>'команда город'!H9</f>
        <v>0</v>
      </c>
      <c r="I8" s="96" t="str">
        <f>'команда город'!I9</f>
        <v/>
      </c>
      <c r="J8" s="74">
        <f>'команда город'!J9</f>
        <v>5.7</v>
      </c>
      <c r="K8" s="96">
        <f>'команда город'!K9</f>
        <v>32</v>
      </c>
      <c r="L8" s="75">
        <f>'команда город'!L9</f>
        <v>8</v>
      </c>
      <c r="M8" s="96">
        <f>'команда город'!M9</f>
        <v>44</v>
      </c>
      <c r="N8" s="75">
        <f>'команда город'!N9</f>
        <v>18</v>
      </c>
      <c r="O8" s="96">
        <f>'команда город'!O9</f>
        <v>25</v>
      </c>
      <c r="P8" s="75">
        <f>'команда город'!P9</f>
        <v>0</v>
      </c>
      <c r="Q8" s="97">
        <f>'команда город'!Q9</f>
        <v>9</v>
      </c>
      <c r="R8" s="75">
        <f>'команда город'!R9</f>
        <v>165</v>
      </c>
      <c r="S8" s="96">
        <f>'команда город'!S9</f>
        <v>22</v>
      </c>
      <c r="T8" s="76">
        <f>'команда город'!T9</f>
        <v>132</v>
      </c>
      <c r="U8" s="76">
        <f>RANK(T8,$T$8:$T$67)</f>
        <v>37</v>
      </c>
    </row>
    <row r="9" spans="1:21" ht="12" customHeight="1" x14ac:dyDescent="0.25">
      <c r="A9" s="71">
        <v>2</v>
      </c>
      <c r="B9" s="70" t="str">
        <f>'команда город'!B10</f>
        <v>Конев Сергей</v>
      </c>
      <c r="C9" s="71" t="str">
        <f>'команда город'!C10</f>
        <v>м</v>
      </c>
      <c r="D9" s="71" t="str">
        <f>'команда город'!D10</f>
        <v>КУРТАМЫШ</v>
      </c>
      <c r="E9" s="71">
        <f>'команда город'!E10</f>
        <v>0</v>
      </c>
      <c r="F9" s="72">
        <f>'команда город'!F10</f>
        <v>40708</v>
      </c>
      <c r="G9" s="71">
        <f>'команда город'!G10</f>
        <v>11</v>
      </c>
      <c r="H9" s="73">
        <f>'команда город'!H10</f>
        <v>0</v>
      </c>
      <c r="I9" s="96" t="str">
        <f>'команда город'!I10</f>
        <v/>
      </c>
      <c r="J9" s="74">
        <f>'команда город'!J10</f>
        <v>5.4</v>
      </c>
      <c r="K9" s="96">
        <f>'команда город'!K10</f>
        <v>45</v>
      </c>
      <c r="L9" s="75">
        <f>'команда город'!L10</f>
        <v>1</v>
      </c>
      <c r="M9" s="96">
        <f>'команда город'!M10</f>
        <v>13</v>
      </c>
      <c r="N9" s="75">
        <f>'команда город'!N10</f>
        <v>29</v>
      </c>
      <c r="O9" s="96">
        <f>'команда город'!O10</f>
        <v>47</v>
      </c>
      <c r="P9" s="75">
        <f>'команда город'!P10</f>
        <v>9</v>
      </c>
      <c r="Q9" s="97">
        <f>'команда город'!Q10</f>
        <v>38</v>
      </c>
      <c r="R9" s="75">
        <f>'команда город'!R10</f>
        <v>190</v>
      </c>
      <c r="S9" s="96">
        <f>'команда город'!S10</f>
        <v>40</v>
      </c>
      <c r="T9" s="76">
        <f>'команда город'!T10</f>
        <v>183</v>
      </c>
      <c r="U9" s="76">
        <f t="shared" ref="U9:U67" si="0">RANK(T9,$T$8:$T$67)</f>
        <v>14</v>
      </c>
    </row>
    <row r="10" spans="1:21" ht="12" customHeight="1" x14ac:dyDescent="0.25">
      <c r="A10" s="71">
        <v>3</v>
      </c>
      <c r="B10" s="70" t="str">
        <f>'команда город'!B11</f>
        <v>Кочарин Семён</v>
      </c>
      <c r="C10" s="71" t="str">
        <f>'команда город'!C11</f>
        <v>м</v>
      </c>
      <c r="D10" s="71" t="str">
        <f>'команда город'!D11</f>
        <v>КУРТАМЫШ</v>
      </c>
      <c r="E10" s="71">
        <f>'команда город'!E11</f>
        <v>0</v>
      </c>
      <c r="F10" s="72">
        <f>'команда город'!F11</f>
        <v>40870</v>
      </c>
      <c r="G10" s="71">
        <f>'команда город'!G11</f>
        <v>11</v>
      </c>
      <c r="H10" s="73">
        <f>'команда город'!H11</f>
        <v>0</v>
      </c>
      <c r="I10" s="96" t="str">
        <f>'команда город'!I11</f>
        <v/>
      </c>
      <c r="J10" s="74">
        <f>'команда город'!J11</f>
        <v>5.3</v>
      </c>
      <c r="K10" s="96">
        <f>'команда город'!K11</f>
        <v>50</v>
      </c>
      <c r="L10" s="75">
        <f>'команда город'!L11</f>
        <v>0</v>
      </c>
      <c r="M10" s="96">
        <f>'команда город'!M11</f>
        <v>0</v>
      </c>
      <c r="N10" s="75">
        <f>'команда город'!N11</f>
        <v>26</v>
      </c>
      <c r="O10" s="96">
        <f>'команда город'!O11</f>
        <v>41</v>
      </c>
      <c r="P10" s="75">
        <f>'команда город'!P11</f>
        <v>12</v>
      </c>
      <c r="Q10" s="97">
        <f>'команда город'!Q11</f>
        <v>50</v>
      </c>
      <c r="R10" s="75">
        <f>'команда город'!R11</f>
        <v>210</v>
      </c>
      <c r="S10" s="96">
        <f>'команда город'!S11</f>
        <v>55</v>
      </c>
      <c r="T10" s="76">
        <f>'команда город'!T11</f>
        <v>196</v>
      </c>
      <c r="U10" s="76">
        <f t="shared" si="0"/>
        <v>10</v>
      </c>
    </row>
    <row r="11" spans="1:21" ht="12" customHeight="1" x14ac:dyDescent="0.25">
      <c r="A11" s="71">
        <v>4</v>
      </c>
      <c r="B11" s="70" t="str">
        <f>'команда город'!B12</f>
        <v>Курочкин Егор</v>
      </c>
      <c r="C11" s="71" t="str">
        <f>'команда город'!C12</f>
        <v>м</v>
      </c>
      <c r="D11" s="71" t="str">
        <f>'команда город'!D12</f>
        <v>КУРТАМЫШ</v>
      </c>
      <c r="E11" s="71">
        <f>'команда город'!E12</f>
        <v>0</v>
      </c>
      <c r="F11" s="72">
        <f>'команда город'!F12</f>
        <v>40764</v>
      </c>
      <c r="G11" s="71">
        <f>'команда город'!G12</f>
        <v>11</v>
      </c>
      <c r="H11" s="73">
        <f>'команда город'!H12</f>
        <v>0</v>
      </c>
      <c r="I11" s="96" t="str">
        <f>'команда город'!I12</f>
        <v/>
      </c>
      <c r="J11" s="74">
        <f>'команда город'!J12</f>
        <v>5.6</v>
      </c>
      <c r="K11" s="96">
        <f>'команда город'!K12</f>
        <v>36</v>
      </c>
      <c r="L11" s="75">
        <f>'команда город'!L12</f>
        <v>0</v>
      </c>
      <c r="M11" s="96">
        <f>'команда город'!M12</f>
        <v>0</v>
      </c>
      <c r="N11" s="75">
        <f>'команда город'!N12</f>
        <v>18</v>
      </c>
      <c r="O11" s="96">
        <f>'команда город'!O12</f>
        <v>25</v>
      </c>
      <c r="P11" s="75">
        <f>'команда город'!P12</f>
        <v>-3</v>
      </c>
      <c r="Q11" s="97">
        <f>'команда город'!Q12</f>
        <v>3</v>
      </c>
      <c r="R11" s="75">
        <f>'команда город'!R12</f>
        <v>145</v>
      </c>
      <c r="S11" s="96">
        <f>'команда город'!S12</f>
        <v>12</v>
      </c>
      <c r="T11" s="76">
        <f>'команда город'!T12</f>
        <v>76</v>
      </c>
      <c r="U11" s="76">
        <f t="shared" si="0"/>
        <v>57</v>
      </c>
    </row>
    <row r="12" spans="1:21" ht="12" customHeight="1" x14ac:dyDescent="0.25">
      <c r="A12" s="71">
        <v>5</v>
      </c>
      <c r="B12" s="70" t="str">
        <f>'команда город'!B13</f>
        <v>Мездрин Максим</v>
      </c>
      <c r="C12" s="71" t="str">
        <f>'команда город'!C13</f>
        <v>м</v>
      </c>
      <c r="D12" s="71" t="str">
        <f>'команда город'!D13</f>
        <v>КУРТАМЫШ</v>
      </c>
      <c r="E12" s="71">
        <f>'команда город'!E13</f>
        <v>0</v>
      </c>
      <c r="F12" s="72">
        <f>'команда город'!F13</f>
        <v>40742</v>
      </c>
      <c r="G12" s="71">
        <f>'команда город'!G13</f>
        <v>11</v>
      </c>
      <c r="H12" s="73">
        <f>'команда город'!H13</f>
        <v>0</v>
      </c>
      <c r="I12" s="96" t="str">
        <f>'команда город'!I13</f>
        <v/>
      </c>
      <c r="J12" s="74">
        <f>'команда город'!J13</f>
        <v>5.0999999999999996</v>
      </c>
      <c r="K12" s="96">
        <f>'команда город'!K13</f>
        <v>57</v>
      </c>
      <c r="L12" s="75">
        <f>'команда город'!L13</f>
        <v>3</v>
      </c>
      <c r="M12" s="96">
        <f>'команда город'!M13</f>
        <v>21</v>
      </c>
      <c r="N12" s="75">
        <f>'команда город'!N13</f>
        <v>18</v>
      </c>
      <c r="O12" s="96">
        <f>'команда город'!O13</f>
        <v>25</v>
      </c>
      <c r="P12" s="75">
        <f>'команда город'!P13</f>
        <v>8</v>
      </c>
      <c r="Q12" s="97">
        <f>'команда город'!Q13</f>
        <v>34</v>
      </c>
      <c r="R12" s="75">
        <f>'команда город'!R13</f>
        <v>170</v>
      </c>
      <c r="S12" s="96">
        <f>'команда город'!S13</f>
        <v>25</v>
      </c>
      <c r="T12" s="76">
        <f>'команда город'!T13</f>
        <v>162</v>
      </c>
      <c r="U12" s="76">
        <f t="shared" si="0"/>
        <v>23</v>
      </c>
    </row>
    <row r="13" spans="1:21" ht="12" customHeight="1" x14ac:dyDescent="0.25">
      <c r="A13" s="71">
        <v>6</v>
      </c>
      <c r="B13" s="70" t="str">
        <f>'команда город'!B14</f>
        <v>Черепанов Артём</v>
      </c>
      <c r="C13" s="71" t="str">
        <f>'команда город'!C14</f>
        <v>м</v>
      </c>
      <c r="D13" s="71" t="str">
        <f>'команда город'!D14</f>
        <v>КУРТАМЫШ</v>
      </c>
      <c r="E13" s="71">
        <f>'команда город'!E14</f>
        <v>0</v>
      </c>
      <c r="F13" s="72">
        <f>'команда город'!F14</f>
        <v>40798</v>
      </c>
      <c r="G13" s="71">
        <f>'команда город'!G14</f>
        <v>11</v>
      </c>
      <c r="H13" s="73">
        <f>'команда город'!H14</f>
        <v>0</v>
      </c>
      <c r="I13" s="96" t="str">
        <f>'команда город'!I14</f>
        <v/>
      </c>
      <c r="J13" s="74">
        <f>'команда город'!J14</f>
        <v>5.4</v>
      </c>
      <c r="K13" s="96">
        <f>'команда город'!K14</f>
        <v>45</v>
      </c>
      <c r="L13" s="75">
        <f>'команда город'!L14</f>
        <v>12</v>
      </c>
      <c r="M13" s="96">
        <f>'команда город'!M14</f>
        <v>59</v>
      </c>
      <c r="N13" s="75">
        <f>'команда город'!N14</f>
        <v>25</v>
      </c>
      <c r="O13" s="96">
        <f>'команда город'!O14</f>
        <v>39</v>
      </c>
      <c r="P13" s="75">
        <f>'команда город'!P14</f>
        <v>-2</v>
      </c>
      <c r="Q13" s="97">
        <f>'команда город'!Q14</f>
        <v>5</v>
      </c>
      <c r="R13" s="75">
        <f>'команда город'!R14</f>
        <v>185</v>
      </c>
      <c r="S13" s="96">
        <f>'команда город'!S14</f>
        <v>35</v>
      </c>
      <c r="T13" s="76">
        <f>'команда город'!T14</f>
        <v>183</v>
      </c>
      <c r="U13" s="76">
        <f t="shared" si="0"/>
        <v>14</v>
      </c>
    </row>
    <row r="14" spans="1:21" ht="12" customHeight="1" x14ac:dyDescent="0.25">
      <c r="A14" s="71">
        <v>7</v>
      </c>
      <c r="B14" s="70" t="str">
        <f>'команда город'!B42</f>
        <v>Брагин Ярослав</v>
      </c>
      <c r="C14" s="71" t="str">
        <f>'команда город'!C42</f>
        <v>м</v>
      </c>
      <c r="D14" s="71" t="str">
        <f>'команда город'!D42</f>
        <v>КАТАЙСК</v>
      </c>
      <c r="E14" s="71">
        <f>'команда город'!E42</f>
        <v>0</v>
      </c>
      <c r="F14" s="72">
        <f>'команда город'!F42</f>
        <v>40618</v>
      </c>
      <c r="G14" s="71">
        <f>'команда город'!G42</f>
        <v>12</v>
      </c>
      <c r="H14" s="73">
        <f>'команда город'!H42</f>
        <v>0</v>
      </c>
      <c r="I14" s="96">
        <f>'команда город'!I42</f>
        <v>0</v>
      </c>
      <c r="J14" s="74">
        <f>'команда город'!J42</f>
        <v>5.7</v>
      </c>
      <c r="K14" s="96">
        <f>'команда город'!K42</f>
        <v>22</v>
      </c>
      <c r="L14" s="75">
        <f>'команда город'!L42</f>
        <v>0</v>
      </c>
      <c r="M14" s="96">
        <f>'команда город'!M42</f>
        <v>0</v>
      </c>
      <c r="N14" s="75">
        <f>'команда город'!N42</f>
        <v>23</v>
      </c>
      <c r="O14" s="96">
        <f>'команда город'!O42</f>
        <v>30</v>
      </c>
      <c r="P14" s="75">
        <f>'команда город'!P42</f>
        <v>4</v>
      </c>
      <c r="Q14" s="97">
        <f>'команда город'!Q42</f>
        <v>18</v>
      </c>
      <c r="R14" s="75">
        <f>'команда город'!R42</f>
        <v>155</v>
      </c>
      <c r="S14" s="96">
        <f>'команда город'!S42</f>
        <v>13</v>
      </c>
      <c r="T14" s="76">
        <f>'команда город'!T42</f>
        <v>83</v>
      </c>
      <c r="U14" s="76">
        <f t="shared" si="0"/>
        <v>56</v>
      </c>
    </row>
    <row r="15" spans="1:21" ht="12" customHeight="1" x14ac:dyDescent="0.25">
      <c r="A15" s="71">
        <v>8</v>
      </c>
      <c r="B15" s="70" t="str">
        <f>'команда город'!B43</f>
        <v>Жаксымбаев Дамир</v>
      </c>
      <c r="C15" s="71" t="str">
        <f>'команда город'!C43</f>
        <v>м</v>
      </c>
      <c r="D15" s="71" t="str">
        <f>'команда город'!D43</f>
        <v>КАТАЙСК</v>
      </c>
      <c r="E15" s="71">
        <f>'команда город'!E43</f>
        <v>0</v>
      </c>
      <c r="F15" s="72">
        <f>'команда город'!F43</f>
        <v>40833</v>
      </c>
      <c r="G15" s="71">
        <f>'команда город'!G43</f>
        <v>11</v>
      </c>
      <c r="H15" s="73">
        <f>'команда город'!H43</f>
        <v>0</v>
      </c>
      <c r="I15" s="96" t="str">
        <f>'команда город'!I43</f>
        <v/>
      </c>
      <c r="J15" s="74">
        <f>'команда город'!J43</f>
        <v>5.5</v>
      </c>
      <c r="K15" s="96">
        <f>'команда город'!K43</f>
        <v>40</v>
      </c>
      <c r="L15" s="75">
        <f>'команда город'!L43</f>
        <v>6</v>
      </c>
      <c r="M15" s="96">
        <f>'команда город'!M43</f>
        <v>33</v>
      </c>
      <c r="N15" s="75">
        <f>'команда город'!N43</f>
        <v>23</v>
      </c>
      <c r="O15" s="96">
        <f>'команда город'!O43</f>
        <v>35</v>
      </c>
      <c r="P15" s="75">
        <f>'команда город'!P43</f>
        <v>-10</v>
      </c>
      <c r="Q15" s="97">
        <f>'команда город'!Q43</f>
        <v>0</v>
      </c>
      <c r="R15" s="75">
        <f>'команда город'!R43</f>
        <v>176</v>
      </c>
      <c r="S15" s="96">
        <f>'команда город'!S43</f>
        <v>28</v>
      </c>
      <c r="T15" s="76">
        <f>'команда город'!T43</f>
        <v>136</v>
      </c>
      <c r="U15" s="76">
        <f t="shared" si="0"/>
        <v>35</v>
      </c>
    </row>
    <row r="16" spans="1:21" ht="12" customHeight="1" x14ac:dyDescent="0.25">
      <c r="A16" s="71">
        <v>9</v>
      </c>
      <c r="B16" s="70" t="str">
        <f>'команда город'!B44</f>
        <v>Жигалов Матвей</v>
      </c>
      <c r="C16" s="71" t="str">
        <f>'команда город'!C44</f>
        <v>м</v>
      </c>
      <c r="D16" s="71" t="str">
        <f>'команда город'!D44</f>
        <v>КАТАЙСК</v>
      </c>
      <c r="E16" s="71">
        <f>'команда город'!E44</f>
        <v>0</v>
      </c>
      <c r="F16" s="72">
        <f>'команда город'!F44</f>
        <v>40591</v>
      </c>
      <c r="G16" s="71">
        <f>'команда город'!G44</f>
        <v>12</v>
      </c>
      <c r="H16" s="73">
        <f>'команда город'!H44</f>
        <v>0</v>
      </c>
      <c r="I16" s="96">
        <f>'команда город'!I44</f>
        <v>0</v>
      </c>
      <c r="J16" s="74">
        <f>'команда город'!J44</f>
        <v>5</v>
      </c>
      <c r="K16" s="96">
        <f>'команда город'!K44</f>
        <v>53</v>
      </c>
      <c r="L16" s="75">
        <f>'команда город'!L44</f>
        <v>1</v>
      </c>
      <c r="M16" s="96">
        <f>'команда город'!M44</f>
        <v>10</v>
      </c>
      <c r="N16" s="75">
        <f>'команда город'!N44</f>
        <v>26</v>
      </c>
      <c r="O16" s="96">
        <f>'команда город'!O44</f>
        <v>36</v>
      </c>
      <c r="P16" s="75">
        <f>'команда город'!P44</f>
        <v>-4</v>
      </c>
      <c r="Q16" s="97">
        <f>'команда город'!Q44</f>
        <v>2</v>
      </c>
      <c r="R16" s="75">
        <f>'команда город'!R44</f>
        <v>185</v>
      </c>
      <c r="S16" s="96">
        <f>'команда город'!S44</f>
        <v>27</v>
      </c>
      <c r="T16" s="76">
        <f>'команда город'!T44</f>
        <v>128</v>
      </c>
      <c r="U16" s="76">
        <f t="shared" si="0"/>
        <v>38</v>
      </c>
    </row>
    <row r="17" spans="1:21" ht="12" customHeight="1" x14ac:dyDescent="0.25">
      <c r="A17" s="71">
        <v>10</v>
      </c>
      <c r="B17" s="70" t="str">
        <f>'команда город'!B45</f>
        <v>Ларищев Илья</v>
      </c>
      <c r="C17" s="71" t="str">
        <f>'команда город'!C45</f>
        <v>м</v>
      </c>
      <c r="D17" s="71" t="str">
        <f>'команда город'!D45</f>
        <v>КАТАЙСК</v>
      </c>
      <c r="E17" s="71">
        <f>'команда город'!E45</f>
        <v>0</v>
      </c>
      <c r="F17" s="72">
        <f>'команда город'!F45</f>
        <v>40827</v>
      </c>
      <c r="G17" s="71">
        <f>'команда город'!G45</f>
        <v>11</v>
      </c>
      <c r="H17" s="73">
        <f>'команда город'!H45</f>
        <v>0</v>
      </c>
      <c r="I17" s="96" t="str">
        <f>'команда город'!I45</f>
        <v/>
      </c>
      <c r="J17" s="74">
        <f>'команда город'!J45</f>
        <v>5.3</v>
      </c>
      <c r="K17" s="96">
        <f>'команда город'!K45</f>
        <v>50</v>
      </c>
      <c r="L17" s="75">
        <f>'команда город'!L45</f>
        <v>1</v>
      </c>
      <c r="M17" s="96">
        <f>'команда город'!M45</f>
        <v>13</v>
      </c>
      <c r="N17" s="75">
        <f>'команда город'!N45</f>
        <v>23</v>
      </c>
      <c r="O17" s="96">
        <f>'команда город'!O45</f>
        <v>35</v>
      </c>
      <c r="P17" s="75">
        <f>'команда город'!P45</f>
        <v>1</v>
      </c>
      <c r="Q17" s="97">
        <f>'команда город'!Q45</f>
        <v>12</v>
      </c>
      <c r="R17" s="75">
        <f>'команда город'!R45</f>
        <v>178</v>
      </c>
      <c r="S17" s="96">
        <f>'команда город'!S45</f>
        <v>29</v>
      </c>
      <c r="T17" s="76">
        <f>'команда город'!T45</f>
        <v>139</v>
      </c>
      <c r="U17" s="76">
        <f t="shared" si="0"/>
        <v>33</v>
      </c>
    </row>
    <row r="18" spans="1:21" ht="12" customHeight="1" x14ac:dyDescent="0.25">
      <c r="A18" s="71">
        <v>11</v>
      </c>
      <c r="B18" s="70" t="str">
        <f>'команда город'!B46</f>
        <v>Ястребков Роман</v>
      </c>
      <c r="C18" s="71" t="str">
        <f>'команда город'!C46</f>
        <v>м</v>
      </c>
      <c r="D18" s="71" t="str">
        <f>'команда город'!D46</f>
        <v>КАТАЙСК</v>
      </c>
      <c r="E18" s="71">
        <f>'команда город'!E46</f>
        <v>0</v>
      </c>
      <c r="F18" s="72">
        <f>'команда город'!F46</f>
        <v>40873</v>
      </c>
      <c r="G18" s="71">
        <f>'команда город'!G46</f>
        <v>11</v>
      </c>
      <c r="H18" s="73">
        <f>'команда город'!H46</f>
        <v>0</v>
      </c>
      <c r="I18" s="96" t="str">
        <f>'команда город'!I46</f>
        <v/>
      </c>
      <c r="J18" s="74">
        <f>'команда город'!J46</f>
        <v>5.4</v>
      </c>
      <c r="K18" s="96">
        <f>'команда город'!K46</f>
        <v>45</v>
      </c>
      <c r="L18" s="75">
        <f>'команда город'!L46</f>
        <v>2</v>
      </c>
      <c r="M18" s="96">
        <f>'команда город'!M46</f>
        <v>17</v>
      </c>
      <c r="N18" s="75">
        <f>'команда город'!N46</f>
        <v>20</v>
      </c>
      <c r="O18" s="96">
        <f>'команда город'!O46</f>
        <v>29</v>
      </c>
      <c r="P18" s="75">
        <f>'команда город'!P46</f>
        <v>2</v>
      </c>
      <c r="Q18" s="97">
        <f>'команда город'!Q46</f>
        <v>15</v>
      </c>
      <c r="R18" s="75">
        <f>'команда город'!R46</f>
        <v>165</v>
      </c>
      <c r="S18" s="96">
        <f>'команда город'!S46</f>
        <v>22</v>
      </c>
      <c r="T18" s="76">
        <f>'команда город'!T46</f>
        <v>128</v>
      </c>
      <c r="U18" s="76">
        <f t="shared" si="0"/>
        <v>38</v>
      </c>
    </row>
    <row r="19" spans="1:21" ht="12" customHeight="1" x14ac:dyDescent="0.25">
      <c r="A19" s="71">
        <v>12</v>
      </c>
      <c r="B19" s="70" t="str">
        <f>'команда город'!B47</f>
        <v>Шелементьев Никита</v>
      </c>
      <c r="C19" s="71" t="str">
        <f>'команда город'!C47</f>
        <v>м</v>
      </c>
      <c r="D19" s="71" t="str">
        <f>'команда город'!D47</f>
        <v>КАТАЙСК</v>
      </c>
      <c r="E19" s="71">
        <f>'команда город'!E47</f>
        <v>0</v>
      </c>
      <c r="F19" s="72">
        <f>'команда город'!F47</f>
        <v>40730</v>
      </c>
      <c r="G19" s="71">
        <f>'команда город'!G47</f>
        <v>11</v>
      </c>
      <c r="H19" s="73">
        <f>'команда город'!H47</f>
        <v>0</v>
      </c>
      <c r="I19" s="96" t="str">
        <f>'команда город'!I47</f>
        <v/>
      </c>
      <c r="J19" s="74">
        <f>'команда город'!J47</f>
        <v>5.8</v>
      </c>
      <c r="K19" s="96">
        <f>'команда город'!K47</f>
        <v>29</v>
      </c>
      <c r="L19" s="75">
        <f>'команда город'!L47</f>
        <v>0</v>
      </c>
      <c r="M19" s="96">
        <f>'команда город'!M47</f>
        <v>0</v>
      </c>
      <c r="N19" s="75">
        <f>'команда город'!N47</f>
        <v>15</v>
      </c>
      <c r="O19" s="96">
        <f>'команда город'!O47</f>
        <v>19</v>
      </c>
      <c r="P19" s="75">
        <f>'команда город'!P47</f>
        <v>-2</v>
      </c>
      <c r="Q19" s="97">
        <f>'команда город'!Q47</f>
        <v>5</v>
      </c>
      <c r="R19" s="75">
        <f>'команда город'!R47</f>
        <v>158</v>
      </c>
      <c r="S19" s="96">
        <f>'команда город'!S47</f>
        <v>19</v>
      </c>
      <c r="T19" s="76">
        <f>'команда город'!T47</f>
        <v>72</v>
      </c>
      <c r="U19" s="76">
        <f t="shared" si="0"/>
        <v>58</v>
      </c>
    </row>
    <row r="20" spans="1:21" ht="12" customHeight="1" x14ac:dyDescent="0.25">
      <c r="A20" s="71">
        <v>13</v>
      </c>
      <c r="B20" s="70" t="str">
        <f>'команда город'!B76</f>
        <v>Владельщиков Иван</v>
      </c>
      <c r="C20" s="71" t="str">
        <f>'команда город'!C76</f>
        <v>м</v>
      </c>
      <c r="D20" s="71" t="str">
        <f>'команда город'!D76</f>
        <v>КУРГАН</v>
      </c>
      <c r="E20" s="71">
        <f>'команда город'!E76</f>
        <v>0</v>
      </c>
      <c r="F20" s="72">
        <f>'команда город'!F76</f>
        <v>40670</v>
      </c>
      <c r="G20" s="71">
        <f>'команда город'!G76</f>
        <v>12</v>
      </c>
      <c r="H20" s="73">
        <f>'команда город'!H76</f>
        <v>0</v>
      </c>
      <c r="I20" s="96">
        <f>'команда город'!I76</f>
        <v>0</v>
      </c>
      <c r="J20" s="74">
        <f>'команда город'!J76</f>
        <v>4.5999999999999996</v>
      </c>
      <c r="K20" s="96">
        <f>'команда город'!K76</f>
        <v>65</v>
      </c>
      <c r="L20" s="75">
        <f>'команда город'!L76</f>
        <v>5</v>
      </c>
      <c r="M20" s="96">
        <f>'команда город'!M76</f>
        <v>25</v>
      </c>
      <c r="N20" s="75">
        <f>'команда город'!N76</f>
        <v>26</v>
      </c>
      <c r="O20" s="96">
        <f>'команда город'!O76</f>
        <v>36</v>
      </c>
      <c r="P20" s="75">
        <f>'команда город'!P76</f>
        <v>5</v>
      </c>
      <c r="Q20" s="97">
        <f>'команда город'!Q76</f>
        <v>20</v>
      </c>
      <c r="R20" s="75">
        <f>'команда город'!R76</f>
        <v>225</v>
      </c>
      <c r="S20" s="96">
        <f>'команда город'!S76</f>
        <v>55</v>
      </c>
      <c r="T20" s="76">
        <f>'команда город'!T76</f>
        <v>201</v>
      </c>
      <c r="U20" s="76">
        <f t="shared" si="0"/>
        <v>8</v>
      </c>
    </row>
    <row r="21" spans="1:21" ht="12" customHeight="1" x14ac:dyDescent="0.25">
      <c r="A21" s="71">
        <v>14</v>
      </c>
      <c r="B21" s="70" t="str">
        <f>'команда город'!B77</f>
        <v>Воробьев Дмитрий</v>
      </c>
      <c r="C21" s="71" t="str">
        <f>'команда город'!C77</f>
        <v>м</v>
      </c>
      <c r="D21" s="71" t="str">
        <f>'команда город'!D77</f>
        <v>КУРГАН</v>
      </c>
      <c r="E21" s="71">
        <f>'команда город'!E77</f>
        <v>0</v>
      </c>
      <c r="F21" s="72">
        <f>'команда город'!F77</f>
        <v>40616</v>
      </c>
      <c r="G21" s="71">
        <f>'команда город'!G77</f>
        <v>12</v>
      </c>
      <c r="H21" s="73">
        <f>'команда город'!H77</f>
        <v>0</v>
      </c>
      <c r="I21" s="96">
        <f>'команда город'!I77</f>
        <v>0</v>
      </c>
      <c r="J21" s="74">
        <f>'команда город'!J77</f>
        <v>4.8</v>
      </c>
      <c r="K21" s="96">
        <f>'команда город'!K77</f>
        <v>59</v>
      </c>
      <c r="L21" s="75">
        <f>'команда город'!L77</f>
        <v>14</v>
      </c>
      <c r="M21" s="96">
        <f>'команда город'!M77</f>
        <v>60</v>
      </c>
      <c r="N21" s="75">
        <f>'команда город'!N77</f>
        <v>33</v>
      </c>
      <c r="O21" s="96">
        <f>'команда город'!O77</f>
        <v>52</v>
      </c>
      <c r="P21" s="75">
        <f>'команда город'!P77</f>
        <v>8</v>
      </c>
      <c r="Q21" s="97">
        <f>'команда город'!Q77</f>
        <v>26</v>
      </c>
      <c r="R21" s="75">
        <f>'команда город'!R77</f>
        <v>190</v>
      </c>
      <c r="S21" s="96">
        <f>'команда город'!S77</f>
        <v>30</v>
      </c>
      <c r="T21" s="76">
        <f>'команда город'!T77</f>
        <v>227</v>
      </c>
      <c r="U21" s="76">
        <f t="shared" si="0"/>
        <v>5</v>
      </c>
    </row>
    <row r="22" spans="1:21" ht="12" customHeight="1" x14ac:dyDescent="0.25">
      <c r="A22" s="71">
        <v>15</v>
      </c>
      <c r="B22" s="70" t="str">
        <f>'команда город'!B78</f>
        <v>Кондратов Тимофей</v>
      </c>
      <c r="C22" s="71" t="str">
        <f>'команда город'!C78</f>
        <v>м</v>
      </c>
      <c r="D22" s="71" t="str">
        <f>'команда город'!D78</f>
        <v>КУРГАН</v>
      </c>
      <c r="E22" s="71">
        <f>'команда город'!E78</f>
        <v>0</v>
      </c>
      <c r="F22" s="72">
        <f>'команда город'!F78</f>
        <v>40544</v>
      </c>
      <c r="G22" s="71">
        <f>'команда город'!G78</f>
        <v>12</v>
      </c>
      <c r="H22" s="73">
        <f>'команда город'!H78</f>
        <v>0</v>
      </c>
      <c r="I22" s="96">
        <f>'команда город'!I78</f>
        <v>0</v>
      </c>
      <c r="J22" s="74">
        <f>'команда город'!J78</f>
        <v>4.8</v>
      </c>
      <c r="K22" s="96">
        <f>'команда город'!K78</f>
        <v>59</v>
      </c>
      <c r="L22" s="75">
        <f>'команда город'!L78</f>
        <v>8</v>
      </c>
      <c r="M22" s="96">
        <f>'команда город'!M78</f>
        <v>37</v>
      </c>
      <c r="N22" s="75">
        <f>'команда город'!N78</f>
        <v>25</v>
      </c>
      <c r="O22" s="96">
        <f>'команда город'!O78</f>
        <v>34</v>
      </c>
      <c r="P22" s="75">
        <f>'команда город'!P78</f>
        <v>8</v>
      </c>
      <c r="Q22" s="97">
        <f>'команда город'!Q78</f>
        <v>26</v>
      </c>
      <c r="R22" s="75">
        <f>'команда город'!R78</f>
        <v>210</v>
      </c>
      <c r="S22" s="96">
        <f>'команда город'!S78</f>
        <v>45</v>
      </c>
      <c r="T22" s="76">
        <f>'команда город'!T78</f>
        <v>201</v>
      </c>
      <c r="U22" s="76">
        <f t="shared" si="0"/>
        <v>8</v>
      </c>
    </row>
    <row r="23" spans="1:21" ht="12" customHeight="1" x14ac:dyDescent="0.25">
      <c r="A23" s="71">
        <v>16</v>
      </c>
      <c r="B23" s="70" t="str">
        <f>'команда город'!B79</f>
        <v>Воинков Дмитрий</v>
      </c>
      <c r="C23" s="71" t="str">
        <f>'команда город'!C79</f>
        <v>м</v>
      </c>
      <c r="D23" s="71" t="str">
        <f>'команда город'!D79</f>
        <v>КУРГАН</v>
      </c>
      <c r="E23" s="71">
        <f>'команда город'!E79</f>
        <v>0</v>
      </c>
      <c r="F23" s="72">
        <f>'команда город'!F79</f>
        <v>40538</v>
      </c>
      <c r="G23" s="71">
        <f>'команда город'!G79</f>
        <v>12</v>
      </c>
      <c r="H23" s="73">
        <f>'команда город'!H79</f>
        <v>0</v>
      </c>
      <c r="I23" s="96">
        <f>'команда город'!I79</f>
        <v>0</v>
      </c>
      <c r="J23" s="74">
        <f>'команда город'!J79</f>
        <v>4.8</v>
      </c>
      <c r="K23" s="96">
        <f>'команда город'!K79</f>
        <v>59</v>
      </c>
      <c r="L23" s="75">
        <f>'команда город'!L79</f>
        <v>10</v>
      </c>
      <c r="M23" s="96">
        <f>'команда город'!M79</f>
        <v>45</v>
      </c>
      <c r="N23" s="75">
        <f>'команда город'!N79</f>
        <v>35</v>
      </c>
      <c r="O23" s="96">
        <f>'команда город'!O79</f>
        <v>56</v>
      </c>
      <c r="P23" s="75">
        <f>'команда город'!P79</f>
        <v>13</v>
      </c>
      <c r="Q23" s="97">
        <f>'команда город'!Q79</f>
        <v>42</v>
      </c>
      <c r="R23" s="75">
        <f>'команда город'!R79</f>
        <v>195</v>
      </c>
      <c r="S23" s="96">
        <f>'команда город'!S79</f>
        <v>32</v>
      </c>
      <c r="T23" s="76">
        <f>'команда город'!T79</f>
        <v>234</v>
      </c>
      <c r="U23" s="76">
        <f t="shared" si="0"/>
        <v>3</v>
      </c>
    </row>
    <row r="24" spans="1:21" ht="12" customHeight="1" x14ac:dyDescent="0.25">
      <c r="A24" s="71">
        <v>17</v>
      </c>
      <c r="B24" s="70" t="str">
        <f>'команда город'!B80</f>
        <v>Назаров Данил</v>
      </c>
      <c r="C24" s="71" t="str">
        <f>'команда город'!C80</f>
        <v>м</v>
      </c>
      <c r="D24" s="71" t="str">
        <f>'команда город'!D80</f>
        <v>КУРГАН</v>
      </c>
      <c r="E24" s="71">
        <f>'команда город'!E80</f>
        <v>0</v>
      </c>
      <c r="F24" s="72">
        <f>'команда город'!F80</f>
        <v>40675</v>
      </c>
      <c r="G24" s="71">
        <f>'команда город'!G80</f>
        <v>12</v>
      </c>
      <c r="H24" s="73">
        <f>'команда город'!H80</f>
        <v>0</v>
      </c>
      <c r="I24" s="96">
        <f>'команда город'!I80</f>
        <v>0</v>
      </c>
      <c r="J24" s="74">
        <f>'команда город'!J80</f>
        <v>5</v>
      </c>
      <c r="K24" s="96">
        <f>'команда город'!K80</f>
        <v>53</v>
      </c>
      <c r="L24" s="75">
        <f>'команда город'!L80</f>
        <v>0</v>
      </c>
      <c r="M24" s="96">
        <f>'команда город'!M80</f>
        <v>0</v>
      </c>
      <c r="N24" s="75">
        <f>'команда город'!N80</f>
        <v>31</v>
      </c>
      <c r="O24" s="96">
        <f>'команда город'!O80</f>
        <v>47</v>
      </c>
      <c r="P24" s="75">
        <f>'команда город'!P80</f>
        <v>2</v>
      </c>
      <c r="Q24" s="97">
        <f>'команда город'!Q80</f>
        <v>14</v>
      </c>
      <c r="R24" s="75">
        <f>'команда город'!R80</f>
        <v>184</v>
      </c>
      <c r="S24" s="96">
        <f>'команда город'!S80</f>
        <v>27</v>
      </c>
      <c r="T24" s="76">
        <f>'команда город'!T80</f>
        <v>141</v>
      </c>
      <c r="U24" s="76">
        <f t="shared" si="0"/>
        <v>32</v>
      </c>
    </row>
    <row r="25" spans="1:21" ht="12" customHeight="1" x14ac:dyDescent="0.25">
      <c r="A25" s="71">
        <v>18</v>
      </c>
      <c r="B25" s="70" t="str">
        <f>'команда город'!B81</f>
        <v>Алекеев Иван</v>
      </c>
      <c r="C25" s="71" t="str">
        <f>'команда город'!C81</f>
        <v>м</v>
      </c>
      <c r="D25" s="71" t="str">
        <f>'команда город'!D81</f>
        <v>КУРГАН</v>
      </c>
      <c r="E25" s="71">
        <f>'команда город'!E81</f>
        <v>0</v>
      </c>
      <c r="F25" s="72">
        <f>'команда город'!F81</f>
        <v>40836</v>
      </c>
      <c r="G25" s="71">
        <f>'команда город'!G81</f>
        <v>11</v>
      </c>
      <c r="H25" s="73">
        <f>'команда город'!H81</f>
        <v>0</v>
      </c>
      <c r="I25" s="96" t="str">
        <f>'команда город'!I81</f>
        <v/>
      </c>
      <c r="J25" s="74">
        <f>'команда город'!J81</f>
        <v>5.2</v>
      </c>
      <c r="K25" s="96">
        <f>'команда город'!K81</f>
        <v>54</v>
      </c>
      <c r="L25" s="75">
        <f>'команда город'!L81</f>
        <v>13</v>
      </c>
      <c r="M25" s="96">
        <f>'команда город'!M81</f>
        <v>61</v>
      </c>
      <c r="N25" s="75">
        <f>'команда город'!N81</f>
        <v>31</v>
      </c>
      <c r="O25" s="96">
        <f>'команда город'!O81</f>
        <v>52</v>
      </c>
      <c r="P25" s="75">
        <f>'команда город'!P81</f>
        <v>15</v>
      </c>
      <c r="Q25" s="97">
        <f>'команда город'!Q81</f>
        <v>57</v>
      </c>
      <c r="R25" s="75">
        <f>'команда город'!R81</f>
        <v>188</v>
      </c>
      <c r="S25" s="96">
        <f>'команда город'!S81</f>
        <v>38</v>
      </c>
      <c r="T25" s="76">
        <f>'команда город'!T81</f>
        <v>262</v>
      </c>
      <c r="U25" s="76">
        <f t="shared" si="0"/>
        <v>2</v>
      </c>
    </row>
    <row r="26" spans="1:21" ht="12" customHeight="1" x14ac:dyDescent="0.25">
      <c r="A26" s="71">
        <v>19</v>
      </c>
      <c r="B26" s="70" t="str">
        <f>'команда город'!B110</f>
        <v>Иванов Данил</v>
      </c>
      <c r="C26" s="71" t="str">
        <f>'команда город'!C110</f>
        <v>м</v>
      </c>
      <c r="D26" s="71" t="str">
        <f>'команда город'!D110</f>
        <v>КУРТАМЫШ кадет</v>
      </c>
      <c r="E26" s="71">
        <f>'команда город'!E110</f>
        <v>0</v>
      </c>
      <c r="F26" s="72">
        <f>'команда город'!F110</f>
        <v>40777</v>
      </c>
      <c r="G26" s="71">
        <f>'команда город'!G110</f>
        <v>11</v>
      </c>
      <c r="H26" s="73">
        <f>'команда город'!H110</f>
        <v>0</v>
      </c>
      <c r="I26" s="96" t="str">
        <f>'команда город'!I110</f>
        <v/>
      </c>
      <c r="J26" s="74">
        <f>'команда город'!J110</f>
        <v>5.0999999999999996</v>
      </c>
      <c r="K26" s="96">
        <f>'команда город'!K110</f>
        <v>57</v>
      </c>
      <c r="L26" s="75">
        <f>'команда город'!L110</f>
        <v>12</v>
      </c>
      <c r="M26" s="96">
        <f>'команда город'!M110</f>
        <v>59</v>
      </c>
      <c r="N26" s="75">
        <f>'команда город'!N110</f>
        <v>29</v>
      </c>
      <c r="O26" s="96">
        <f>'команда город'!O110</f>
        <v>47</v>
      </c>
      <c r="P26" s="75">
        <f>'команда город'!P110</f>
        <v>9</v>
      </c>
      <c r="Q26" s="97">
        <f>'команда город'!Q110</f>
        <v>38</v>
      </c>
      <c r="R26" s="75">
        <f>'команда город'!R110</f>
        <v>175</v>
      </c>
      <c r="S26" s="96">
        <f>'команда город'!S110</f>
        <v>27</v>
      </c>
      <c r="T26" s="76">
        <f>'команда город'!T110</f>
        <v>228</v>
      </c>
      <c r="U26" s="76">
        <f t="shared" si="0"/>
        <v>4</v>
      </c>
    </row>
    <row r="27" spans="1:21" ht="12" customHeight="1" x14ac:dyDescent="0.25">
      <c r="A27" s="71">
        <v>20</v>
      </c>
      <c r="B27" s="70" t="str">
        <f>'команда город'!B111</f>
        <v>Королев Кирилл</v>
      </c>
      <c r="C27" s="71" t="str">
        <f>'команда город'!C111</f>
        <v>м</v>
      </c>
      <c r="D27" s="71" t="str">
        <f>'команда город'!D111</f>
        <v>КУРТАМЫШ кадет</v>
      </c>
      <c r="E27" s="71">
        <f>'команда город'!E111</f>
        <v>0</v>
      </c>
      <c r="F27" s="72">
        <f>'команда город'!F111</f>
        <v>40876</v>
      </c>
      <c r="G27" s="71">
        <f>'команда город'!G111</f>
        <v>11</v>
      </c>
      <c r="H27" s="73">
        <f>'команда город'!H111</f>
        <v>0</v>
      </c>
      <c r="I27" s="96" t="str">
        <f>'команда город'!I111</f>
        <v/>
      </c>
      <c r="J27" s="74">
        <f>'команда город'!J111</f>
        <v>5.0999999999999996</v>
      </c>
      <c r="K27" s="96">
        <f>'команда город'!K111</f>
        <v>57</v>
      </c>
      <c r="L27" s="75">
        <f>'команда город'!L111</f>
        <v>8</v>
      </c>
      <c r="M27" s="96">
        <f>'команда город'!M111</f>
        <v>44</v>
      </c>
      <c r="N27" s="75">
        <f>'команда город'!N111</f>
        <v>26</v>
      </c>
      <c r="O27" s="96">
        <f>'команда город'!O111</f>
        <v>41</v>
      </c>
      <c r="P27" s="75">
        <f>'команда город'!P111</f>
        <v>6</v>
      </c>
      <c r="Q27" s="97">
        <f>'команда город'!Q111</f>
        <v>27</v>
      </c>
      <c r="R27" s="75">
        <f>'команда город'!R111</f>
        <v>200</v>
      </c>
      <c r="S27" s="96">
        <f>'команда город'!S111</f>
        <v>50</v>
      </c>
      <c r="T27" s="76">
        <f>'команда город'!T111</f>
        <v>219</v>
      </c>
      <c r="U27" s="76">
        <f t="shared" si="0"/>
        <v>7</v>
      </c>
    </row>
    <row r="28" spans="1:21" ht="12" customHeight="1" x14ac:dyDescent="0.25">
      <c r="A28" s="71">
        <v>21</v>
      </c>
      <c r="B28" s="70" t="str">
        <f>'команда город'!B112</f>
        <v>Корытов Сергей</v>
      </c>
      <c r="C28" s="71" t="str">
        <f>'команда город'!C112</f>
        <v>м</v>
      </c>
      <c r="D28" s="71" t="str">
        <f>'команда город'!D112</f>
        <v>КУРТАМЫШ кадет</v>
      </c>
      <c r="E28" s="71">
        <f>'команда город'!E112</f>
        <v>0</v>
      </c>
      <c r="F28" s="72">
        <f>'команда город'!F112</f>
        <v>40766</v>
      </c>
      <c r="G28" s="71">
        <f>'команда город'!G112</f>
        <v>11</v>
      </c>
      <c r="H28" s="73">
        <f>'команда город'!H112</f>
        <v>0</v>
      </c>
      <c r="I28" s="96" t="str">
        <f>'команда город'!I112</f>
        <v/>
      </c>
      <c r="J28" s="74">
        <f>'команда город'!J112</f>
        <v>5.7</v>
      </c>
      <c r="K28" s="96">
        <f>'команда город'!K112</f>
        <v>32</v>
      </c>
      <c r="L28" s="75">
        <f>'команда город'!L112</f>
        <v>0</v>
      </c>
      <c r="M28" s="96">
        <f>'команда город'!M112</f>
        <v>0</v>
      </c>
      <c r="N28" s="75">
        <f>'команда город'!N112</f>
        <v>18</v>
      </c>
      <c r="O28" s="96">
        <f>'команда город'!O112</f>
        <v>25</v>
      </c>
      <c r="P28" s="75">
        <f>'команда город'!P112</f>
        <v>5</v>
      </c>
      <c r="Q28" s="97">
        <f>'команда город'!Q112</f>
        <v>24</v>
      </c>
      <c r="R28" s="75">
        <f>'команда город'!R112</f>
        <v>180</v>
      </c>
      <c r="S28" s="96">
        <f>'команда город'!S112</f>
        <v>30</v>
      </c>
      <c r="T28" s="76">
        <f>'команда город'!T112</f>
        <v>111</v>
      </c>
      <c r="U28" s="76">
        <f t="shared" si="0"/>
        <v>49</v>
      </c>
    </row>
    <row r="29" spans="1:21" ht="12" customHeight="1" x14ac:dyDescent="0.25">
      <c r="A29" s="71">
        <v>22</v>
      </c>
      <c r="B29" s="70" t="str">
        <f>'команда город'!B113</f>
        <v>Ткаченко Вячеслав</v>
      </c>
      <c r="C29" s="71" t="str">
        <f>'команда город'!C113</f>
        <v>м</v>
      </c>
      <c r="D29" s="71" t="str">
        <f>'команда город'!D113</f>
        <v>КУРТАМЫШ кадет</v>
      </c>
      <c r="E29" s="71">
        <f>'команда город'!E113</f>
        <v>0</v>
      </c>
      <c r="F29" s="72">
        <f>'команда город'!F113</f>
        <v>40619</v>
      </c>
      <c r="G29" s="71">
        <f>'команда город'!G113</f>
        <v>12</v>
      </c>
      <c r="H29" s="73">
        <f>'команда город'!H113</f>
        <v>0</v>
      </c>
      <c r="I29" s="96">
        <f>'команда город'!I113</f>
        <v>0</v>
      </c>
      <c r="J29" s="74">
        <f>'команда город'!J113</f>
        <v>5.7</v>
      </c>
      <c r="K29" s="96">
        <f>'команда город'!K113</f>
        <v>22</v>
      </c>
      <c r="L29" s="75">
        <f>'команда город'!L113</f>
        <v>3</v>
      </c>
      <c r="M29" s="96">
        <f>'команда город'!M113</f>
        <v>17</v>
      </c>
      <c r="N29" s="75">
        <f>'команда город'!N113</f>
        <v>20</v>
      </c>
      <c r="O29" s="96">
        <f>'команда город'!O113</f>
        <v>24</v>
      </c>
      <c r="P29" s="75">
        <f>'команда город'!P113</f>
        <v>0</v>
      </c>
      <c r="Q29" s="97">
        <f>'команда город'!Q113</f>
        <v>10</v>
      </c>
      <c r="R29" s="75">
        <f>'команда город'!R113</f>
        <v>160</v>
      </c>
      <c r="S29" s="96">
        <f>'команда город'!S113</f>
        <v>15</v>
      </c>
      <c r="T29" s="76">
        <f>'команда город'!T113</f>
        <v>88</v>
      </c>
      <c r="U29" s="76">
        <f t="shared" si="0"/>
        <v>53</v>
      </c>
    </row>
    <row r="30" spans="1:21" ht="12" customHeight="1" x14ac:dyDescent="0.25">
      <c r="A30" s="71">
        <v>23</v>
      </c>
      <c r="B30" s="70" t="str">
        <f>'команда город'!B114</f>
        <v>Шушарин Александр</v>
      </c>
      <c r="C30" s="71" t="str">
        <f>'команда город'!C114</f>
        <v>м</v>
      </c>
      <c r="D30" s="71" t="str">
        <f>'команда город'!D114</f>
        <v>КУРТАМЫШ кадет</v>
      </c>
      <c r="E30" s="71">
        <f>'команда город'!E114</f>
        <v>0</v>
      </c>
      <c r="F30" s="72">
        <f>'команда город'!F114</f>
        <v>40654</v>
      </c>
      <c r="G30" s="71">
        <f>'команда город'!G114</f>
        <v>12</v>
      </c>
      <c r="H30" s="73">
        <f>'команда город'!H114</f>
        <v>0</v>
      </c>
      <c r="I30" s="96">
        <f>'команда город'!I114</f>
        <v>0</v>
      </c>
      <c r="J30" s="74">
        <f>'команда город'!J114</f>
        <v>5.0999999999999996</v>
      </c>
      <c r="K30" s="96">
        <f>'команда город'!K114</f>
        <v>50</v>
      </c>
      <c r="L30" s="75">
        <f>'команда город'!L114</f>
        <v>3</v>
      </c>
      <c r="M30" s="96">
        <f>'команда город'!M114</f>
        <v>17</v>
      </c>
      <c r="N30" s="75">
        <f>'команда город'!N114</f>
        <v>23</v>
      </c>
      <c r="O30" s="96">
        <f>'команда город'!O114</f>
        <v>30</v>
      </c>
      <c r="P30" s="75">
        <f>'команда город'!P114</f>
        <v>2</v>
      </c>
      <c r="Q30" s="97">
        <f>'команда город'!Q114</f>
        <v>14</v>
      </c>
      <c r="R30" s="75">
        <f>'команда город'!R114</f>
        <v>200</v>
      </c>
      <c r="S30" s="96">
        <f>'команда город'!S114</f>
        <v>35</v>
      </c>
      <c r="T30" s="76">
        <f>'команда город'!T114</f>
        <v>146</v>
      </c>
      <c r="U30" s="76">
        <f t="shared" si="0"/>
        <v>28</v>
      </c>
    </row>
    <row r="31" spans="1:21" ht="12" customHeight="1" x14ac:dyDescent="0.25">
      <c r="A31" s="71">
        <v>24</v>
      </c>
      <c r="B31" s="70" t="str">
        <f>'команда город'!B115</f>
        <v>Шушарин Дмитрий</v>
      </c>
      <c r="C31" s="71" t="str">
        <f>'команда город'!C115</f>
        <v>м</v>
      </c>
      <c r="D31" s="71" t="str">
        <f>'команда город'!D115</f>
        <v>КУРТАМЫШ кадет</v>
      </c>
      <c r="E31" s="71">
        <f>'команда город'!E115</f>
        <v>0</v>
      </c>
      <c r="F31" s="72">
        <f>'команда город'!F115</f>
        <v>40717</v>
      </c>
      <c r="G31" s="71">
        <f>'команда город'!G115</f>
        <v>11</v>
      </c>
      <c r="H31" s="73">
        <f>'команда город'!H115</f>
        <v>0</v>
      </c>
      <c r="I31" s="96" t="str">
        <f>'команда город'!I115</f>
        <v/>
      </c>
      <c r="J31" s="74">
        <f>'команда город'!J115</f>
        <v>5.3</v>
      </c>
      <c r="K31" s="96">
        <f>'команда город'!K115</f>
        <v>50</v>
      </c>
      <c r="L31" s="75">
        <f>'команда город'!L115</f>
        <v>7</v>
      </c>
      <c r="M31" s="96">
        <f>'команда город'!M115</f>
        <v>38</v>
      </c>
      <c r="N31" s="75">
        <f>'команда город'!N115</f>
        <v>28</v>
      </c>
      <c r="O31" s="96">
        <f>'команда город'!O115</f>
        <v>45</v>
      </c>
      <c r="P31" s="75">
        <f>'команда город'!P115</f>
        <v>3</v>
      </c>
      <c r="Q31" s="97">
        <f>'команда город'!Q115</f>
        <v>18</v>
      </c>
      <c r="R31" s="75">
        <f>'команда город'!R115</f>
        <v>175</v>
      </c>
      <c r="S31" s="96">
        <f>'команда город'!S115</f>
        <v>27</v>
      </c>
      <c r="T31" s="76">
        <f>'команда город'!T115</f>
        <v>178</v>
      </c>
      <c r="U31" s="76">
        <f t="shared" si="0"/>
        <v>18</v>
      </c>
    </row>
    <row r="32" spans="1:21" ht="12" customHeight="1" x14ac:dyDescent="0.25">
      <c r="A32" s="71">
        <v>25</v>
      </c>
      <c r="B32" s="70" t="str">
        <f>'команда город'!B144</f>
        <v>Амосов Арсений</v>
      </c>
      <c r="C32" s="71" t="str">
        <f>'команда город'!C144</f>
        <v>м</v>
      </c>
      <c r="D32" s="71" t="str">
        <f>'команда город'!D144</f>
        <v>ШАДРИНСК</v>
      </c>
      <c r="E32" s="71">
        <f>'команда город'!E144</f>
        <v>0</v>
      </c>
      <c r="F32" s="72">
        <f>'команда город'!F144</f>
        <v>40599</v>
      </c>
      <c r="G32" s="71">
        <f>'команда город'!G144</f>
        <v>12</v>
      </c>
      <c r="H32" s="73">
        <f>'команда город'!H144</f>
        <v>0</v>
      </c>
      <c r="I32" s="96">
        <f>'команда город'!I144</f>
        <v>0</v>
      </c>
      <c r="J32" s="74">
        <f>'команда город'!J144</f>
        <v>5.3</v>
      </c>
      <c r="K32" s="96">
        <f>'команда город'!K144</f>
        <v>40</v>
      </c>
      <c r="L32" s="75">
        <f>'команда город'!L144</f>
        <v>0</v>
      </c>
      <c r="M32" s="96">
        <f>'команда город'!M144</f>
        <v>0</v>
      </c>
      <c r="N32" s="75">
        <f>'команда город'!N144</f>
        <v>21</v>
      </c>
      <c r="O32" s="96">
        <f>'команда город'!O144</f>
        <v>26</v>
      </c>
      <c r="P32" s="75">
        <f>'команда город'!P144</f>
        <v>-9</v>
      </c>
      <c r="Q32" s="97">
        <f>'команда город'!Q144</f>
        <v>0</v>
      </c>
      <c r="R32" s="75">
        <f>'команда город'!R144</f>
        <v>171</v>
      </c>
      <c r="S32" s="96">
        <f>'команда город'!S144</f>
        <v>20</v>
      </c>
      <c r="T32" s="76">
        <f>'команда город'!T144</f>
        <v>86</v>
      </c>
      <c r="U32" s="76">
        <f t="shared" si="0"/>
        <v>54</v>
      </c>
    </row>
    <row r="33" spans="1:21" ht="12" customHeight="1" x14ac:dyDescent="0.25">
      <c r="A33" s="71">
        <v>26</v>
      </c>
      <c r="B33" s="70" t="str">
        <f>'команда город'!B145</f>
        <v>Заколодкин Матвей</v>
      </c>
      <c r="C33" s="71" t="str">
        <f>'команда город'!C145</f>
        <v>м</v>
      </c>
      <c r="D33" s="71" t="str">
        <f>'команда город'!D145</f>
        <v>ШАДРИНСК</v>
      </c>
      <c r="E33" s="71">
        <f>'команда город'!E145</f>
        <v>0</v>
      </c>
      <c r="F33" s="72">
        <f>'команда город'!F145</f>
        <v>40690</v>
      </c>
      <c r="G33" s="71">
        <f>'команда город'!G145</f>
        <v>12</v>
      </c>
      <c r="H33" s="73">
        <f>'команда город'!H145</f>
        <v>0</v>
      </c>
      <c r="I33" s="96">
        <f>'команда город'!I145</f>
        <v>0</v>
      </c>
      <c r="J33" s="74">
        <f>'команда город'!J145</f>
        <v>5</v>
      </c>
      <c r="K33" s="96">
        <f>'команда город'!K145</f>
        <v>53</v>
      </c>
      <c r="L33" s="75">
        <f>'команда город'!L145</f>
        <v>7</v>
      </c>
      <c r="M33" s="96">
        <f>'команда город'!M145</f>
        <v>33</v>
      </c>
      <c r="N33" s="75">
        <f>'команда город'!N145</f>
        <v>20</v>
      </c>
      <c r="O33" s="96">
        <f>'команда город'!O145</f>
        <v>24</v>
      </c>
      <c r="P33" s="75">
        <f>'команда город'!P145</f>
        <v>8</v>
      </c>
      <c r="Q33" s="97">
        <f>'команда город'!Q145</f>
        <v>26</v>
      </c>
      <c r="R33" s="75">
        <f>'команда город'!R145</f>
        <v>175</v>
      </c>
      <c r="S33" s="96">
        <f>'команда город'!S145</f>
        <v>22</v>
      </c>
      <c r="T33" s="76">
        <f>'команда город'!T145</f>
        <v>158</v>
      </c>
      <c r="U33" s="76">
        <f t="shared" si="0"/>
        <v>25</v>
      </c>
    </row>
    <row r="34" spans="1:21" ht="12" customHeight="1" x14ac:dyDescent="0.25">
      <c r="A34" s="71">
        <v>27</v>
      </c>
      <c r="B34" s="70" t="str">
        <f>'команда город'!B146</f>
        <v>Поворотов Кирилл</v>
      </c>
      <c r="C34" s="71" t="str">
        <f>'команда город'!C146</f>
        <v>м</v>
      </c>
      <c r="D34" s="71" t="str">
        <f>'команда город'!D146</f>
        <v>ШАДРИНСК</v>
      </c>
      <c r="E34" s="71">
        <f>'команда город'!E146</f>
        <v>0</v>
      </c>
      <c r="F34" s="72">
        <f>'команда город'!F146</f>
        <v>40836</v>
      </c>
      <c r="G34" s="71">
        <f>'команда город'!G146</f>
        <v>11</v>
      </c>
      <c r="H34" s="73">
        <f>'команда город'!H146</f>
        <v>0</v>
      </c>
      <c r="I34" s="96" t="str">
        <f>'команда город'!I146</f>
        <v/>
      </c>
      <c r="J34" s="74">
        <f>'команда город'!J146</f>
        <v>4.9000000000000004</v>
      </c>
      <c r="K34" s="96">
        <f>'команда город'!K146</f>
        <v>63</v>
      </c>
      <c r="L34" s="75">
        <f>'команда город'!L146</f>
        <v>15</v>
      </c>
      <c r="M34" s="96">
        <f>'команда город'!M146</f>
        <v>65</v>
      </c>
      <c r="N34" s="75">
        <f>'команда город'!N146</f>
        <v>28</v>
      </c>
      <c r="O34" s="96">
        <f>'команда город'!O146</f>
        <v>45</v>
      </c>
      <c r="P34" s="75">
        <f>'команда город'!P146</f>
        <v>18</v>
      </c>
      <c r="Q34" s="97">
        <f>'команда город'!Q146</f>
        <v>62</v>
      </c>
      <c r="R34" s="75">
        <f>'команда город'!R146</f>
        <v>195</v>
      </c>
      <c r="S34" s="96">
        <f>'команда город'!S146</f>
        <v>45</v>
      </c>
      <c r="T34" s="76">
        <f>'команда город'!T146</f>
        <v>280</v>
      </c>
      <c r="U34" s="76">
        <f t="shared" si="0"/>
        <v>1</v>
      </c>
    </row>
    <row r="35" spans="1:21" ht="12" customHeight="1" x14ac:dyDescent="0.25">
      <c r="A35" s="71">
        <v>28</v>
      </c>
      <c r="B35" s="70" t="str">
        <f>'команда город'!B147</f>
        <v>Пятков Савелий</v>
      </c>
      <c r="C35" s="71" t="str">
        <f>'команда город'!C147</f>
        <v>м</v>
      </c>
      <c r="D35" s="71" t="str">
        <f>'команда город'!D147</f>
        <v>ШАДРИНСК</v>
      </c>
      <c r="E35" s="71">
        <f>'команда город'!E147</f>
        <v>0</v>
      </c>
      <c r="F35" s="72">
        <f>'команда город'!F147</f>
        <v>40604</v>
      </c>
      <c r="G35" s="71">
        <f>'команда город'!G147</f>
        <v>12</v>
      </c>
      <c r="H35" s="73">
        <f>'команда город'!H147</f>
        <v>0</v>
      </c>
      <c r="I35" s="96">
        <f>'команда город'!I147</f>
        <v>0</v>
      </c>
      <c r="J35" s="74">
        <f>'команда город'!J147</f>
        <v>4.8</v>
      </c>
      <c r="K35" s="96">
        <f>'команда город'!K147</f>
        <v>59</v>
      </c>
      <c r="L35" s="75">
        <f>'команда город'!L147</f>
        <v>7</v>
      </c>
      <c r="M35" s="96">
        <f>'команда город'!M147</f>
        <v>33</v>
      </c>
      <c r="N35" s="75">
        <f>'команда город'!N147</f>
        <v>28</v>
      </c>
      <c r="O35" s="96">
        <f>'команда город'!O147</f>
        <v>40</v>
      </c>
      <c r="P35" s="75">
        <f>'команда город'!P147</f>
        <v>-1</v>
      </c>
      <c r="Q35" s="97">
        <f>'команда город'!Q147</f>
        <v>8</v>
      </c>
      <c r="R35" s="75">
        <f>'команда город'!R147</f>
        <v>190</v>
      </c>
      <c r="S35" s="96">
        <f>'команда город'!S147</f>
        <v>30</v>
      </c>
      <c r="T35" s="76">
        <f>'команда город'!T147</f>
        <v>170</v>
      </c>
      <c r="U35" s="76">
        <f t="shared" si="0"/>
        <v>22</v>
      </c>
    </row>
    <row r="36" spans="1:21" ht="12" customHeight="1" x14ac:dyDescent="0.25">
      <c r="A36" s="71">
        <v>29</v>
      </c>
      <c r="B36" s="70" t="str">
        <f>'команда город'!B148</f>
        <v>Прокопьев Кирилл</v>
      </c>
      <c r="C36" s="71" t="str">
        <f>'команда город'!C148</f>
        <v>м</v>
      </c>
      <c r="D36" s="71" t="str">
        <f>'команда город'!D148</f>
        <v>ШАДРИНСК</v>
      </c>
      <c r="E36" s="71">
        <f>'команда город'!E148</f>
        <v>0</v>
      </c>
      <c r="F36" s="72">
        <f>'команда город'!F148</f>
        <v>40745</v>
      </c>
      <c r="G36" s="71">
        <f>'команда город'!G148</f>
        <v>11</v>
      </c>
      <c r="H36" s="73">
        <f>'команда город'!H148</f>
        <v>0</v>
      </c>
      <c r="I36" s="96" t="str">
        <f>'команда город'!I148</f>
        <v/>
      </c>
      <c r="J36" s="74">
        <f>'команда город'!J148</f>
        <v>5.7</v>
      </c>
      <c r="K36" s="96">
        <f>'команда город'!K148</f>
        <v>32</v>
      </c>
      <c r="L36" s="75">
        <f>'команда город'!L148</f>
        <v>0</v>
      </c>
      <c r="M36" s="96">
        <f>'команда город'!M148</f>
        <v>0</v>
      </c>
      <c r="N36" s="75">
        <f>'команда город'!N148</f>
        <v>21</v>
      </c>
      <c r="O36" s="96">
        <f>'команда город'!O148</f>
        <v>31</v>
      </c>
      <c r="P36" s="75">
        <f>'команда город'!P148</f>
        <v>7</v>
      </c>
      <c r="Q36" s="97">
        <f>'команда город'!Q148</f>
        <v>30</v>
      </c>
      <c r="R36" s="75">
        <f>'команда город'!R148</f>
        <v>174</v>
      </c>
      <c r="S36" s="96">
        <f>'команда город'!S148</f>
        <v>27</v>
      </c>
      <c r="T36" s="76">
        <f>'команда город'!T148</f>
        <v>120</v>
      </c>
      <c r="U36" s="76">
        <f t="shared" si="0"/>
        <v>43</v>
      </c>
    </row>
    <row r="37" spans="1:21" ht="12" customHeight="1" x14ac:dyDescent="0.25">
      <c r="A37" s="71">
        <v>30</v>
      </c>
      <c r="B37" s="70" t="str">
        <f>'команда город'!B149</f>
        <v>Токарев Леонид</v>
      </c>
      <c r="C37" s="71" t="str">
        <f>'команда город'!C149</f>
        <v>м</v>
      </c>
      <c r="D37" s="71" t="str">
        <f>'команда город'!D149</f>
        <v>ШАДРИНСК</v>
      </c>
      <c r="E37" s="71">
        <f>'команда город'!E149</f>
        <v>0</v>
      </c>
      <c r="F37" s="72">
        <f>'команда город'!F149</f>
        <v>40751</v>
      </c>
      <c r="G37" s="71">
        <f>'команда город'!G149</f>
        <v>11</v>
      </c>
      <c r="H37" s="73">
        <f>'команда город'!H149</f>
        <v>0</v>
      </c>
      <c r="I37" s="96" t="str">
        <f>'команда город'!I149</f>
        <v/>
      </c>
      <c r="J37" s="74">
        <f>'команда город'!J149</f>
        <v>5.3</v>
      </c>
      <c r="K37" s="96">
        <f>'команда город'!K149</f>
        <v>50</v>
      </c>
      <c r="L37" s="75">
        <f>'команда город'!L149</f>
        <v>7</v>
      </c>
      <c r="M37" s="96">
        <f>'команда город'!M149</f>
        <v>38</v>
      </c>
      <c r="N37" s="75">
        <f>'команда город'!N149</f>
        <v>31</v>
      </c>
      <c r="O37" s="96">
        <f>'команда город'!O149</f>
        <v>52</v>
      </c>
      <c r="P37" s="75">
        <f>'команда город'!P149</f>
        <v>-6</v>
      </c>
      <c r="Q37" s="97">
        <f>'команда город'!Q149</f>
        <v>0</v>
      </c>
      <c r="R37" s="75">
        <f>'команда город'!R149</f>
        <v>185</v>
      </c>
      <c r="S37" s="96">
        <f>'команда город'!S149</f>
        <v>35</v>
      </c>
      <c r="T37" s="76">
        <f>'команда город'!T149</f>
        <v>175</v>
      </c>
      <c r="U37" s="76">
        <f t="shared" si="0"/>
        <v>20</v>
      </c>
    </row>
    <row r="38" spans="1:21" ht="12" customHeight="1" x14ac:dyDescent="0.25">
      <c r="A38" s="71">
        <v>31</v>
      </c>
      <c r="B38" s="70" t="str">
        <f>'команда город'!B178</f>
        <v>Груздев Кирилл</v>
      </c>
      <c r="C38" s="71" t="str">
        <f>'команда город'!C178</f>
        <v>м</v>
      </c>
      <c r="D38" s="71" t="str">
        <f>'команда город'!D178</f>
        <v>ЛЕБЯЖЬЕ</v>
      </c>
      <c r="E38" s="71">
        <f>'команда город'!E178</f>
        <v>0</v>
      </c>
      <c r="F38" s="72">
        <f>'команда город'!F178</f>
        <v>40769</v>
      </c>
      <c r="G38" s="71">
        <f>'команда город'!G178</f>
        <v>11</v>
      </c>
      <c r="H38" s="73">
        <f>'команда город'!H178</f>
        <v>0</v>
      </c>
      <c r="I38" s="96" t="str">
        <f>'команда город'!I178</f>
        <v/>
      </c>
      <c r="J38" s="74">
        <f>'команда город'!J178</f>
        <v>5.5</v>
      </c>
      <c r="K38" s="96">
        <f>'команда город'!K178</f>
        <v>40</v>
      </c>
      <c r="L38" s="75">
        <f>'команда город'!L178</f>
        <v>0</v>
      </c>
      <c r="M38" s="96">
        <f>'команда город'!M178</f>
        <v>0</v>
      </c>
      <c r="N38" s="75">
        <f>'команда город'!N178</f>
        <v>16</v>
      </c>
      <c r="O38" s="96">
        <f>'команда город'!O178</f>
        <v>21</v>
      </c>
      <c r="P38" s="75">
        <f>'команда город'!P178</f>
        <v>1</v>
      </c>
      <c r="Q38" s="97">
        <f>'команда город'!Q178</f>
        <v>12</v>
      </c>
      <c r="R38" s="75">
        <f>'команда город'!R178</f>
        <v>145</v>
      </c>
      <c r="S38" s="96">
        <f>'команда город'!S178</f>
        <v>12</v>
      </c>
      <c r="T38" s="76">
        <f>'команда город'!T178</f>
        <v>85</v>
      </c>
      <c r="U38" s="76">
        <f t="shared" si="0"/>
        <v>55</v>
      </c>
    </row>
    <row r="39" spans="1:21" ht="12" customHeight="1" x14ac:dyDescent="0.25">
      <c r="A39" s="71">
        <v>32</v>
      </c>
      <c r="B39" s="70" t="str">
        <f>'команда город'!B179</f>
        <v>Зварыгин Марк</v>
      </c>
      <c r="C39" s="71" t="str">
        <f>'команда город'!C179</f>
        <v>м</v>
      </c>
      <c r="D39" s="71" t="str">
        <f>'команда город'!D179</f>
        <v>ЛЕБЯЖЬЕ</v>
      </c>
      <c r="E39" s="71">
        <f>'команда город'!E179</f>
        <v>0</v>
      </c>
      <c r="F39" s="72">
        <f>'команда город'!F179</f>
        <v>40596</v>
      </c>
      <c r="G39" s="71">
        <f>'команда город'!G179</f>
        <v>12</v>
      </c>
      <c r="H39" s="73">
        <f>'команда город'!H179</f>
        <v>0</v>
      </c>
      <c r="I39" s="96">
        <f>'команда город'!I179</f>
        <v>0</v>
      </c>
      <c r="J39" s="74">
        <f>'команда город'!J179</f>
        <v>5.2</v>
      </c>
      <c r="K39" s="96">
        <f>'команда город'!K179</f>
        <v>45</v>
      </c>
      <c r="L39" s="75">
        <f>'команда город'!L179</f>
        <v>3</v>
      </c>
      <c r="M39" s="96">
        <f>'команда город'!M179</f>
        <v>17</v>
      </c>
      <c r="N39" s="75">
        <f>'команда город'!N179</f>
        <v>18</v>
      </c>
      <c r="O39" s="96">
        <f>'команда город'!O179</f>
        <v>20</v>
      </c>
      <c r="P39" s="75">
        <f>'команда город'!P179</f>
        <v>4</v>
      </c>
      <c r="Q39" s="97">
        <f>'команда город'!Q179</f>
        <v>18</v>
      </c>
      <c r="R39" s="75">
        <f>'команда город'!R179</f>
        <v>166</v>
      </c>
      <c r="S39" s="96">
        <f>'команда город'!S179</f>
        <v>18</v>
      </c>
      <c r="T39" s="76">
        <f>'команда город'!T179</f>
        <v>118</v>
      </c>
      <c r="U39" s="76">
        <f t="shared" si="0"/>
        <v>46</v>
      </c>
    </row>
    <row r="40" spans="1:21" ht="12" customHeight="1" x14ac:dyDescent="0.25">
      <c r="A40" s="71">
        <v>33</v>
      </c>
      <c r="B40" s="70" t="str">
        <f>'команда город'!B180</f>
        <v>Лепехин Глебч</v>
      </c>
      <c r="C40" s="71" t="str">
        <f>'команда город'!C180</f>
        <v>м</v>
      </c>
      <c r="D40" s="71" t="str">
        <f>'команда город'!D180</f>
        <v>ЛЕБЯЖЬЕ</v>
      </c>
      <c r="E40" s="71">
        <f>'команда город'!E180</f>
        <v>0</v>
      </c>
      <c r="F40" s="72">
        <f>'команда город'!F180</f>
        <v>40786</v>
      </c>
      <c r="G40" s="71">
        <f>'команда город'!G180</f>
        <v>11</v>
      </c>
      <c r="H40" s="73">
        <f>'команда город'!H180</f>
        <v>0</v>
      </c>
      <c r="I40" s="96" t="str">
        <f>'команда город'!I180</f>
        <v/>
      </c>
      <c r="J40" s="74">
        <f>'команда город'!J180</f>
        <v>5.8</v>
      </c>
      <c r="K40" s="96">
        <f>'команда город'!K180</f>
        <v>29</v>
      </c>
      <c r="L40" s="75">
        <f>'команда город'!L180</f>
        <v>4</v>
      </c>
      <c r="M40" s="96">
        <f>'команда город'!M180</f>
        <v>25</v>
      </c>
      <c r="N40" s="75">
        <f>'команда город'!N180</f>
        <v>23</v>
      </c>
      <c r="O40" s="96">
        <f>'команда город'!O180</f>
        <v>35</v>
      </c>
      <c r="P40" s="75">
        <f>'команда город'!P180</f>
        <v>2</v>
      </c>
      <c r="Q40" s="97">
        <f>'команда город'!Q180</f>
        <v>15</v>
      </c>
      <c r="R40" s="75">
        <f>'команда город'!R180</f>
        <v>165</v>
      </c>
      <c r="S40" s="96">
        <f>'команда город'!S180</f>
        <v>22</v>
      </c>
      <c r="T40" s="76">
        <f>'команда город'!T180</f>
        <v>126</v>
      </c>
      <c r="U40" s="76">
        <f t="shared" si="0"/>
        <v>41</v>
      </c>
    </row>
    <row r="41" spans="1:21" ht="12" customHeight="1" x14ac:dyDescent="0.25">
      <c r="A41" s="71">
        <v>34</v>
      </c>
      <c r="B41" s="70" t="str">
        <f>'команда город'!B181</f>
        <v>Усольцев Алексей</v>
      </c>
      <c r="C41" s="71" t="str">
        <f>'команда город'!C181</f>
        <v>м</v>
      </c>
      <c r="D41" s="71" t="str">
        <f>'команда город'!D181</f>
        <v>ЛЕБЯЖЬЕ</v>
      </c>
      <c r="E41" s="71">
        <f>'команда город'!E181</f>
        <v>0</v>
      </c>
      <c r="F41" s="72">
        <f>'команда город'!F181</f>
        <v>40728</v>
      </c>
      <c r="G41" s="71">
        <f>'команда город'!G181</f>
        <v>11</v>
      </c>
      <c r="H41" s="73">
        <f>'команда город'!H181</f>
        <v>0</v>
      </c>
      <c r="I41" s="96" t="str">
        <f>'команда город'!I181</f>
        <v/>
      </c>
      <c r="J41" s="74">
        <f>'команда город'!J181</f>
        <v>6.2</v>
      </c>
      <c r="K41" s="96">
        <f>'команда город'!K181</f>
        <v>17</v>
      </c>
      <c r="L41" s="75">
        <f>'команда город'!L181</f>
        <v>0</v>
      </c>
      <c r="M41" s="96">
        <f>'команда город'!M181</f>
        <v>0</v>
      </c>
      <c r="N41" s="75">
        <f>'команда город'!N181</f>
        <v>16</v>
      </c>
      <c r="O41" s="96">
        <f>'команда город'!O181</f>
        <v>21</v>
      </c>
      <c r="P41" s="75">
        <f>'команда город'!P181</f>
        <v>-1</v>
      </c>
      <c r="Q41" s="97">
        <f>'команда город'!Q181</f>
        <v>7</v>
      </c>
      <c r="R41" s="75">
        <f>'команда город'!R181</f>
        <v>150</v>
      </c>
      <c r="S41" s="96">
        <f>'команда город'!S181</f>
        <v>15</v>
      </c>
      <c r="T41" s="76">
        <f>'команда город'!T181</f>
        <v>60</v>
      </c>
      <c r="U41" s="76">
        <f t="shared" si="0"/>
        <v>60</v>
      </c>
    </row>
    <row r="42" spans="1:21" ht="12" customHeight="1" x14ac:dyDescent="0.25">
      <c r="A42" s="71">
        <v>35</v>
      </c>
      <c r="B42" s="70" t="str">
        <f>'команда город'!B182</f>
        <v>Тимошенко Дмитрий</v>
      </c>
      <c r="C42" s="71" t="str">
        <f>'команда город'!C182</f>
        <v>м</v>
      </c>
      <c r="D42" s="71" t="str">
        <f>'команда город'!D182</f>
        <v>ЛЕБЯЖЬЕ</v>
      </c>
      <c r="E42" s="71">
        <f>'команда город'!E182</f>
        <v>0</v>
      </c>
      <c r="F42" s="72">
        <f>'команда город'!F182</f>
        <v>40748</v>
      </c>
      <c r="G42" s="71">
        <f>'команда город'!G182</f>
        <v>11</v>
      </c>
      <c r="H42" s="73">
        <f>'команда город'!H182</f>
        <v>0</v>
      </c>
      <c r="I42" s="96" t="str">
        <f>'команда город'!I182</f>
        <v/>
      </c>
      <c r="J42" s="74">
        <f>'команда город'!J182</f>
        <v>5.9</v>
      </c>
      <c r="K42" s="96">
        <f>'команда город'!K182</f>
        <v>26</v>
      </c>
      <c r="L42" s="75">
        <f>'команда город'!L182</f>
        <v>0</v>
      </c>
      <c r="M42" s="96">
        <f>'команда город'!M182</f>
        <v>0</v>
      </c>
      <c r="N42" s="75">
        <f>'команда город'!N182</f>
        <v>20</v>
      </c>
      <c r="O42" s="96">
        <f>'команда город'!O182</f>
        <v>29</v>
      </c>
      <c r="P42" s="75">
        <f>'команда город'!P182</f>
        <v>9</v>
      </c>
      <c r="Q42" s="97">
        <f>'команда город'!Q182</f>
        <v>38</v>
      </c>
      <c r="R42" s="75">
        <f>'команда город'!R182</f>
        <v>161</v>
      </c>
      <c r="S42" s="96">
        <f>'команда город'!S182</f>
        <v>20</v>
      </c>
      <c r="T42" s="76">
        <f>'команда город'!T182</f>
        <v>113</v>
      </c>
      <c r="U42" s="76">
        <f t="shared" si="0"/>
        <v>48</v>
      </c>
    </row>
    <row r="43" spans="1:21" ht="12" customHeight="1" x14ac:dyDescent="0.25">
      <c r="A43" s="71">
        <v>36</v>
      </c>
      <c r="B43" s="70" t="str">
        <f>'команда город'!B183</f>
        <v>Тарасов Константин</v>
      </c>
      <c r="C43" s="71" t="str">
        <f>'команда город'!C183</f>
        <v>м</v>
      </c>
      <c r="D43" s="71" t="str">
        <f>'команда город'!D183</f>
        <v>ЛЕБЯЖЬЕ</v>
      </c>
      <c r="E43" s="71">
        <f>'команда город'!E183</f>
        <v>0</v>
      </c>
      <c r="F43" s="72">
        <f>'команда город'!F183</f>
        <v>40873</v>
      </c>
      <c r="G43" s="71">
        <f>'команда город'!G183</f>
        <v>11</v>
      </c>
      <c r="H43" s="73">
        <f>'команда город'!H183</f>
        <v>0</v>
      </c>
      <c r="I43" s="96" t="str">
        <f>'команда город'!I183</f>
        <v/>
      </c>
      <c r="J43" s="74">
        <f>'команда город'!J183</f>
        <v>5.4</v>
      </c>
      <c r="K43" s="96">
        <f>'команда город'!K183</f>
        <v>45</v>
      </c>
      <c r="L43" s="75">
        <f>'команда город'!L183</f>
        <v>0</v>
      </c>
      <c r="M43" s="96">
        <f>'команда город'!M183</f>
        <v>0</v>
      </c>
      <c r="N43" s="75">
        <f>'команда город'!N183</f>
        <v>29</v>
      </c>
      <c r="O43" s="96">
        <f>'команда город'!O183</f>
        <v>47</v>
      </c>
      <c r="P43" s="75">
        <f>'команда город'!P183</f>
        <v>-3</v>
      </c>
      <c r="Q43" s="97">
        <f>'команда город'!Q183</f>
        <v>3</v>
      </c>
      <c r="R43" s="75">
        <f>'команда город'!R183</f>
        <v>170</v>
      </c>
      <c r="S43" s="96">
        <f>'команда город'!S183</f>
        <v>25</v>
      </c>
      <c r="T43" s="76">
        <f>'команда город'!T183</f>
        <v>120</v>
      </c>
      <c r="U43" s="76">
        <f t="shared" si="0"/>
        <v>43</v>
      </c>
    </row>
    <row r="44" spans="1:21" ht="12" customHeight="1" x14ac:dyDescent="0.25">
      <c r="A44" s="71">
        <v>37</v>
      </c>
      <c r="B44" s="70" t="str">
        <f>'команда город'!B211</f>
        <v>Астраханцев Егор</v>
      </c>
      <c r="C44" s="71" t="str">
        <f>'команда город'!C211</f>
        <v>м</v>
      </c>
      <c r="D44" s="71" t="str">
        <f>'команда город'!D211</f>
        <v>МАКУШИНО</v>
      </c>
      <c r="E44" s="71">
        <f>'команда город'!E211</f>
        <v>0</v>
      </c>
      <c r="F44" s="72">
        <f>'команда город'!F211</f>
        <v>40661</v>
      </c>
      <c r="G44" s="71">
        <f>'команда город'!G211</f>
        <v>12</v>
      </c>
      <c r="H44" s="73">
        <f>'команда город'!H184</f>
        <v>0</v>
      </c>
      <c r="I44" s="96">
        <f>'команда город'!I184</f>
        <v>0</v>
      </c>
      <c r="J44" s="74">
        <f>'команда город'!J211</f>
        <v>5.0999999999999996</v>
      </c>
      <c r="K44" s="96">
        <f>'команда город'!K211</f>
        <v>50</v>
      </c>
      <c r="L44" s="75">
        <f>'команда город'!L211</f>
        <v>2</v>
      </c>
      <c r="M44" s="96">
        <f>'команда город'!M211</f>
        <v>13</v>
      </c>
      <c r="N44" s="75">
        <f>'команда город'!N211</f>
        <v>26</v>
      </c>
      <c r="O44" s="96">
        <f>'команда город'!O211</f>
        <v>36</v>
      </c>
      <c r="P44" s="75">
        <f>'команда город'!P211</f>
        <v>8</v>
      </c>
      <c r="Q44" s="97">
        <f>'команда город'!Q211</f>
        <v>26</v>
      </c>
      <c r="R44" s="75">
        <f>'команда город'!R211</f>
        <v>190</v>
      </c>
      <c r="S44" s="96">
        <f>'команда город'!S211</f>
        <v>30</v>
      </c>
      <c r="T44" s="76">
        <f>'команда город'!T211</f>
        <v>155</v>
      </c>
      <c r="U44" s="76">
        <f t="shared" si="0"/>
        <v>26</v>
      </c>
    </row>
    <row r="45" spans="1:21" ht="12" customHeight="1" x14ac:dyDescent="0.25">
      <c r="A45" s="71">
        <v>38</v>
      </c>
      <c r="B45" s="70" t="str">
        <f>'команда город'!B212</f>
        <v>Середкин Александр</v>
      </c>
      <c r="C45" s="71" t="str">
        <f>'команда город'!C212</f>
        <v>м</v>
      </c>
      <c r="D45" s="71" t="str">
        <f>'команда город'!D212</f>
        <v>МАКУШИНО</v>
      </c>
      <c r="E45" s="71">
        <f>'команда город'!E212</f>
        <v>0</v>
      </c>
      <c r="F45" s="72">
        <f>'команда город'!F212</f>
        <v>40635</v>
      </c>
      <c r="G45" s="71">
        <f>'команда город'!G212</f>
        <v>12</v>
      </c>
      <c r="H45" s="73">
        <f>'команда город'!H185</f>
        <v>0</v>
      </c>
      <c r="I45" s="96">
        <f>'команда город'!I185</f>
        <v>0</v>
      </c>
      <c r="J45" s="74">
        <f>'команда город'!J212</f>
        <v>5.0999999999999996</v>
      </c>
      <c r="K45" s="96">
        <f>'команда город'!K212</f>
        <v>50</v>
      </c>
      <c r="L45" s="75">
        <f>'команда город'!L212</f>
        <v>3</v>
      </c>
      <c r="M45" s="96">
        <f>'команда город'!M212</f>
        <v>17</v>
      </c>
      <c r="N45" s="75">
        <f>'команда город'!N212</f>
        <v>33</v>
      </c>
      <c r="O45" s="96">
        <f>'команда город'!O212</f>
        <v>52</v>
      </c>
      <c r="P45" s="75">
        <f>'команда город'!P212</f>
        <v>8</v>
      </c>
      <c r="Q45" s="97">
        <f>'команда город'!Q212</f>
        <v>26</v>
      </c>
      <c r="R45" s="75">
        <f>'команда город'!R212</f>
        <v>195</v>
      </c>
      <c r="S45" s="96">
        <f>'команда город'!S212</f>
        <v>32</v>
      </c>
      <c r="T45" s="76">
        <f>'команда город'!T212</f>
        <v>177</v>
      </c>
      <c r="U45" s="76">
        <f t="shared" si="0"/>
        <v>19</v>
      </c>
    </row>
    <row r="46" spans="1:21" ht="12" customHeight="1" x14ac:dyDescent="0.25">
      <c r="A46" s="71">
        <v>39</v>
      </c>
      <c r="B46" s="70" t="str">
        <f>'команда город'!B213</f>
        <v>Матвеев Егор</v>
      </c>
      <c r="C46" s="71" t="str">
        <f>'команда город'!C213</f>
        <v>м</v>
      </c>
      <c r="D46" s="71" t="str">
        <f>'команда город'!D213</f>
        <v>МАКУШИНО</v>
      </c>
      <c r="E46" s="71">
        <f>'команда город'!E213</f>
        <v>0</v>
      </c>
      <c r="F46" s="72">
        <f>'команда город'!F213</f>
        <v>40685</v>
      </c>
      <c r="G46" s="71">
        <f>'команда город'!G213</f>
        <v>12</v>
      </c>
      <c r="H46" s="73">
        <f>'команда город'!H186</f>
        <v>0</v>
      </c>
      <c r="I46" s="96">
        <f>'команда город'!I186</f>
        <v>0</v>
      </c>
      <c r="J46" s="74">
        <f>'команда город'!J213</f>
        <v>5.4</v>
      </c>
      <c r="K46" s="96">
        <f>'команда город'!K213</f>
        <v>35</v>
      </c>
      <c r="L46" s="75">
        <f>'команда город'!L213</f>
        <v>7</v>
      </c>
      <c r="M46" s="96">
        <f>'команда город'!M213</f>
        <v>33</v>
      </c>
      <c r="N46" s="75">
        <f>'команда город'!N213</f>
        <v>23</v>
      </c>
      <c r="O46" s="96">
        <f>'команда город'!O213</f>
        <v>30</v>
      </c>
      <c r="P46" s="75">
        <f>'команда город'!P213</f>
        <v>-3</v>
      </c>
      <c r="Q46" s="97">
        <f>'команда город'!Q213</f>
        <v>4</v>
      </c>
      <c r="R46" s="75">
        <f>'команда город'!R213</f>
        <v>165</v>
      </c>
      <c r="S46" s="96">
        <f>'команда город'!S213</f>
        <v>17</v>
      </c>
      <c r="T46" s="76">
        <f>'команда город'!T213</f>
        <v>119</v>
      </c>
      <c r="U46" s="76">
        <f t="shared" si="0"/>
        <v>45</v>
      </c>
    </row>
    <row r="47" spans="1:21" ht="12" customHeight="1" x14ac:dyDescent="0.25">
      <c r="A47" s="71">
        <v>40</v>
      </c>
      <c r="B47" s="70" t="str">
        <f>'команда город'!B214</f>
        <v>Шашков Кирилл</v>
      </c>
      <c r="C47" s="71" t="str">
        <f>'команда город'!C214</f>
        <v>м</v>
      </c>
      <c r="D47" s="71" t="str">
        <f>'команда город'!D214</f>
        <v>МАКУШИНО</v>
      </c>
      <c r="E47" s="71">
        <f>'команда город'!E214</f>
        <v>0</v>
      </c>
      <c r="F47" s="72">
        <f>'команда город'!F214</f>
        <v>40781</v>
      </c>
      <c r="G47" s="71">
        <f>'команда город'!G214</f>
        <v>11</v>
      </c>
      <c r="H47" s="73">
        <f>'команда город'!H187</f>
        <v>0</v>
      </c>
      <c r="I47" s="96">
        <f>'команда город'!I187</f>
        <v>0</v>
      </c>
      <c r="J47" s="74">
        <f>'команда город'!J214</f>
        <v>5.3</v>
      </c>
      <c r="K47" s="96">
        <f>'команда город'!K214</f>
        <v>50</v>
      </c>
      <c r="L47" s="75">
        <f>'команда город'!L214</f>
        <v>4</v>
      </c>
      <c r="M47" s="96">
        <f>'команда город'!M214</f>
        <v>25</v>
      </c>
      <c r="N47" s="75">
        <f>'команда город'!N214</f>
        <v>3</v>
      </c>
      <c r="O47" s="96">
        <f>'команда город'!O214</f>
        <v>2</v>
      </c>
      <c r="P47" s="75">
        <f>'команда город'!P214</f>
        <v>16</v>
      </c>
      <c r="Q47" s="97">
        <f>'команда город'!Q214</f>
        <v>59</v>
      </c>
      <c r="R47" s="75">
        <f>'команда город'!R214</f>
        <v>195</v>
      </c>
      <c r="S47" s="96">
        <f>'команда город'!S214</f>
        <v>45</v>
      </c>
      <c r="T47" s="76">
        <f>'команда город'!T214</f>
        <v>181</v>
      </c>
      <c r="U47" s="76">
        <f t="shared" si="0"/>
        <v>17</v>
      </c>
    </row>
    <row r="48" spans="1:21" ht="12" customHeight="1" x14ac:dyDescent="0.25">
      <c r="A48" s="71">
        <v>41</v>
      </c>
      <c r="B48" s="70" t="str">
        <f>'команда город'!B215</f>
        <v>Репин Алексей</v>
      </c>
      <c r="C48" s="71" t="str">
        <f>'команда город'!C215</f>
        <v>м</v>
      </c>
      <c r="D48" s="71" t="str">
        <f>'команда город'!D215</f>
        <v>МАКУШИНО</v>
      </c>
      <c r="E48" s="71">
        <f>'команда город'!E215</f>
        <v>0</v>
      </c>
      <c r="F48" s="72">
        <f>'команда город'!F215</f>
        <v>41101</v>
      </c>
      <c r="G48" s="71">
        <f>'команда город'!G215</f>
        <v>10</v>
      </c>
      <c r="H48" s="73" t="str">
        <f>'команда город'!H188</f>
        <v>Бег 1000 м.</v>
      </c>
      <c r="I48" s="96">
        <f>'команда город'!I188</f>
        <v>0</v>
      </c>
      <c r="J48" s="74">
        <f>'команда город'!J215</f>
        <v>5.5</v>
      </c>
      <c r="K48" s="96">
        <f>'команда город'!K215</f>
        <v>53</v>
      </c>
      <c r="L48" s="75">
        <f>'команда город'!L215</f>
        <v>2</v>
      </c>
      <c r="M48" s="96">
        <f>'команда город'!M215</f>
        <v>20</v>
      </c>
      <c r="N48" s="75">
        <f>'команда город'!N215</f>
        <v>30</v>
      </c>
      <c r="O48" s="96">
        <f>'команда город'!O215</f>
        <v>57</v>
      </c>
      <c r="P48" s="75">
        <f>'команда город'!P215</f>
        <v>1</v>
      </c>
      <c r="Q48" s="97">
        <f>'команда город'!Q215</f>
        <v>18</v>
      </c>
      <c r="R48" s="75">
        <f>'команда город'!R215</f>
        <v>175</v>
      </c>
      <c r="S48" s="96">
        <f>'команда город'!S215</f>
        <v>40</v>
      </c>
      <c r="T48" s="76">
        <f>'команда город'!T215</f>
        <v>188</v>
      </c>
      <c r="U48" s="76">
        <f t="shared" si="0"/>
        <v>13</v>
      </c>
    </row>
    <row r="49" spans="1:21" ht="12" customHeight="1" x14ac:dyDescent="0.25">
      <c r="A49" s="71">
        <v>42</v>
      </c>
      <c r="B49" s="70" t="str">
        <f>'команда город'!B216</f>
        <v>Чащин Данила</v>
      </c>
      <c r="C49" s="71" t="str">
        <f>'команда город'!C216</f>
        <v>м</v>
      </c>
      <c r="D49" s="71" t="str">
        <f>'команда город'!D216</f>
        <v>МАКУШИНО</v>
      </c>
      <c r="E49" s="71">
        <f>'команда город'!E216</f>
        <v>0</v>
      </c>
      <c r="F49" s="72">
        <f>'команда город'!F216</f>
        <v>41144</v>
      </c>
      <c r="G49" s="71">
        <f>'команда город'!G216</f>
        <v>10</v>
      </c>
      <c r="H49" s="73">
        <f>'команда город'!H189</f>
        <v>0</v>
      </c>
      <c r="I49" s="96">
        <f>'команда город'!I189</f>
        <v>0</v>
      </c>
      <c r="J49" s="74">
        <f>'команда город'!J216</f>
        <v>5.7</v>
      </c>
      <c r="K49" s="96">
        <f>'команда город'!K216</f>
        <v>46</v>
      </c>
      <c r="L49" s="75">
        <f>'команда город'!L216</f>
        <v>6</v>
      </c>
      <c r="M49" s="96">
        <f>'команда город'!M216</f>
        <v>43</v>
      </c>
      <c r="N49" s="75">
        <f>'команда город'!N216</f>
        <v>21</v>
      </c>
      <c r="O49" s="96">
        <f>'команда город'!O216</f>
        <v>34</v>
      </c>
      <c r="P49" s="75">
        <f>'команда город'!P216</f>
        <v>2</v>
      </c>
      <c r="Q49" s="97">
        <f>'команда город'!Q216</f>
        <v>22</v>
      </c>
      <c r="R49" s="75">
        <f>'команда город'!R216</f>
        <v>160</v>
      </c>
      <c r="S49" s="96">
        <f>'команда город'!S216</f>
        <v>27</v>
      </c>
      <c r="T49" s="76">
        <f>'команда город'!T216</f>
        <v>172</v>
      </c>
      <c r="U49" s="76">
        <f t="shared" si="0"/>
        <v>21</v>
      </c>
    </row>
    <row r="50" spans="1:21" ht="12" customHeight="1" x14ac:dyDescent="0.25">
      <c r="A50" s="71">
        <v>43</v>
      </c>
      <c r="B50" s="70" t="str">
        <f>'команда город'!B244</f>
        <v>Лысов Иван</v>
      </c>
      <c r="C50" s="71" t="str">
        <f>'команда город'!C244</f>
        <v>м</v>
      </c>
      <c r="D50" s="71" t="str">
        <f>'команда город'!D244</f>
        <v>ШУМИХА</v>
      </c>
      <c r="E50" s="71">
        <f>'команда город'!E244</f>
        <v>0</v>
      </c>
      <c r="F50" s="72">
        <f>'команда город'!F244</f>
        <v>40819</v>
      </c>
      <c r="G50" s="71">
        <f>'команда город'!G244</f>
        <v>11</v>
      </c>
      <c r="H50" s="73" t="str">
        <f>'команда город'!H190</f>
        <v>рез.</v>
      </c>
      <c r="I50" s="96" t="str">
        <f>'команда город'!I190</f>
        <v>очки</v>
      </c>
      <c r="J50" s="74">
        <f>'команда город'!J244</f>
        <v>5.5</v>
      </c>
      <c r="K50" s="96">
        <f>'команда город'!K244</f>
        <v>40</v>
      </c>
      <c r="L50" s="75">
        <f>'команда город'!L244</f>
        <v>3</v>
      </c>
      <c r="M50" s="96">
        <f>'команда город'!M244</f>
        <v>21</v>
      </c>
      <c r="N50" s="75">
        <f>'команда город'!N244</f>
        <v>24</v>
      </c>
      <c r="O50" s="96">
        <f>'команда город'!O244</f>
        <v>37</v>
      </c>
      <c r="P50" s="75">
        <f>'команда город'!P244</f>
        <v>3</v>
      </c>
      <c r="Q50" s="97">
        <f>'команда город'!Q244</f>
        <v>18</v>
      </c>
      <c r="R50" s="75">
        <f>'команда город'!R244</f>
        <v>175</v>
      </c>
      <c r="S50" s="96">
        <f>'команда город'!S244</f>
        <v>27</v>
      </c>
      <c r="T50" s="76">
        <f>'команда город'!T244</f>
        <v>143</v>
      </c>
      <c r="U50" s="76">
        <f t="shared" si="0"/>
        <v>30</v>
      </c>
    </row>
    <row r="51" spans="1:21" ht="12" customHeight="1" x14ac:dyDescent="0.25">
      <c r="A51" s="71">
        <v>44</v>
      </c>
      <c r="B51" s="70" t="str">
        <f>'команда город'!B245</f>
        <v>Кузнецов Иван</v>
      </c>
      <c r="C51" s="71" t="str">
        <f>'команда город'!C245</f>
        <v>м</v>
      </c>
      <c r="D51" s="71" t="str">
        <f>'команда город'!D245</f>
        <v>ШУМИХА</v>
      </c>
      <c r="E51" s="71">
        <f>'команда город'!E245</f>
        <v>0</v>
      </c>
      <c r="F51" s="72">
        <f>'команда город'!F245</f>
        <v>40815</v>
      </c>
      <c r="G51" s="71">
        <f>'команда город'!G245</f>
        <v>11</v>
      </c>
      <c r="H51" s="73">
        <f>'команда город'!H191</f>
        <v>0</v>
      </c>
      <c r="I51" s="96">
        <f>'команда город'!I191</f>
        <v>0</v>
      </c>
      <c r="J51" s="74">
        <f>'команда город'!J245</f>
        <v>5.3</v>
      </c>
      <c r="K51" s="96">
        <f>'команда город'!K245</f>
        <v>50</v>
      </c>
      <c r="L51" s="75">
        <f>'команда город'!L245</f>
        <v>0</v>
      </c>
      <c r="M51" s="96">
        <f>'команда город'!M245</f>
        <v>0</v>
      </c>
      <c r="N51" s="75">
        <f>'команда город'!N245</f>
        <v>24</v>
      </c>
      <c r="O51" s="96">
        <f>'команда город'!O245</f>
        <v>37</v>
      </c>
      <c r="P51" s="75">
        <f>'команда город'!P245</f>
        <v>-2</v>
      </c>
      <c r="Q51" s="97">
        <f>'команда город'!Q245</f>
        <v>5</v>
      </c>
      <c r="R51" s="75">
        <f>'команда город'!R245</f>
        <v>165</v>
      </c>
      <c r="S51" s="96">
        <f>'команда город'!S245</f>
        <v>22</v>
      </c>
      <c r="T51" s="76">
        <f>'команда город'!T245</f>
        <v>114</v>
      </c>
      <c r="U51" s="76">
        <f t="shared" si="0"/>
        <v>47</v>
      </c>
    </row>
    <row r="52" spans="1:21" ht="12" customHeight="1" x14ac:dyDescent="0.25">
      <c r="A52" s="71">
        <v>45</v>
      </c>
      <c r="B52" s="70" t="str">
        <f>'команда город'!B246</f>
        <v>Степанов Кирилл</v>
      </c>
      <c r="C52" s="71" t="str">
        <f>'команда город'!C246</f>
        <v>м</v>
      </c>
      <c r="D52" s="71" t="str">
        <f>'команда город'!D246</f>
        <v>ШУМИХА</v>
      </c>
      <c r="E52" s="71">
        <f>'команда город'!E246</f>
        <v>0</v>
      </c>
      <c r="F52" s="72">
        <f>'команда город'!F246</f>
        <v>40613</v>
      </c>
      <c r="G52" s="71">
        <f>'команда город'!G246</f>
        <v>12</v>
      </c>
      <c r="H52" s="73">
        <f>'команда город'!H192</f>
        <v>0</v>
      </c>
      <c r="I52" s="96">
        <f>'команда город'!I192</f>
        <v>0</v>
      </c>
      <c r="J52" s="74">
        <f>'команда город'!J246</f>
        <v>5.0999999999999996</v>
      </c>
      <c r="K52" s="96">
        <f>'команда город'!K246</f>
        <v>50</v>
      </c>
      <c r="L52" s="75">
        <f>'команда город'!L246</f>
        <v>0</v>
      </c>
      <c r="M52" s="96">
        <f>'команда город'!M246</f>
        <v>0</v>
      </c>
      <c r="N52" s="75">
        <f>'команда город'!N246</f>
        <v>31</v>
      </c>
      <c r="O52" s="96">
        <f>'команда город'!O246</f>
        <v>47</v>
      </c>
      <c r="P52" s="75">
        <f>'команда город'!P246</f>
        <v>1</v>
      </c>
      <c r="Q52" s="97">
        <f>'команда город'!Q246</f>
        <v>12</v>
      </c>
      <c r="R52" s="75">
        <f>'команда город'!R246</f>
        <v>165</v>
      </c>
      <c r="S52" s="96">
        <f>'команда город'!S246</f>
        <v>17</v>
      </c>
      <c r="T52" s="76">
        <f>'команда город'!T246</f>
        <v>126</v>
      </c>
      <c r="U52" s="76">
        <f t="shared" si="0"/>
        <v>41</v>
      </c>
    </row>
    <row r="53" spans="1:21" ht="12" customHeight="1" x14ac:dyDescent="0.25">
      <c r="A53" s="71">
        <v>46</v>
      </c>
      <c r="B53" s="70" t="str">
        <f>'команда город'!B247</f>
        <v>Воробьев Артем</v>
      </c>
      <c r="C53" s="71" t="str">
        <f>'команда город'!C247</f>
        <v>м</v>
      </c>
      <c r="D53" s="71" t="str">
        <f>'команда город'!D247</f>
        <v>ШУМИХА</v>
      </c>
      <c r="E53" s="71">
        <f>'команда город'!E247</f>
        <v>0</v>
      </c>
      <c r="F53" s="72">
        <f>'команда город'!F247</f>
        <v>40579</v>
      </c>
      <c r="G53" s="71">
        <f>'команда город'!G247</f>
        <v>12</v>
      </c>
      <c r="H53" s="73">
        <f>'команда город'!H193</f>
        <v>0</v>
      </c>
      <c r="I53" s="96">
        <f>'команда город'!I193</f>
        <v>0</v>
      </c>
      <c r="J53" s="74">
        <f>'команда город'!J247</f>
        <v>5.4</v>
      </c>
      <c r="K53" s="96">
        <f>'команда город'!K247</f>
        <v>35</v>
      </c>
      <c r="L53" s="75">
        <f>'команда город'!L247</f>
        <v>0</v>
      </c>
      <c r="M53" s="96">
        <f>'команда город'!M247</f>
        <v>0</v>
      </c>
      <c r="N53" s="75">
        <f>'команда город'!N247</f>
        <v>22</v>
      </c>
      <c r="O53" s="96">
        <f>'команда город'!O247</f>
        <v>28</v>
      </c>
      <c r="P53" s="75">
        <f>'команда город'!P247</f>
        <v>4</v>
      </c>
      <c r="Q53" s="97">
        <f>'команда город'!Q247</f>
        <v>18</v>
      </c>
      <c r="R53" s="75">
        <f>'команда город'!R247</f>
        <v>158</v>
      </c>
      <c r="S53" s="96">
        <f>'команда город'!S247</f>
        <v>14</v>
      </c>
      <c r="T53" s="76">
        <f>'команда город'!T247</f>
        <v>95</v>
      </c>
      <c r="U53" s="76">
        <f t="shared" si="0"/>
        <v>51</v>
      </c>
    </row>
    <row r="54" spans="1:21" ht="12" customHeight="1" x14ac:dyDescent="0.25">
      <c r="A54" s="71">
        <v>47</v>
      </c>
      <c r="B54" s="70" t="str">
        <f>'команда город'!B248</f>
        <v>Моторин Степан</v>
      </c>
      <c r="C54" s="71" t="str">
        <f>'команда город'!C248</f>
        <v>м</v>
      </c>
      <c r="D54" s="71" t="str">
        <f>'команда город'!D248</f>
        <v>ШУМИХА</v>
      </c>
      <c r="E54" s="71">
        <f>'команда город'!E248</f>
        <v>0</v>
      </c>
      <c r="F54" s="72">
        <f>'команда город'!F248</f>
        <v>40884</v>
      </c>
      <c r="G54" s="71">
        <f>'команда город'!G248</f>
        <v>11</v>
      </c>
      <c r="H54" s="73">
        <f>'команда город'!H194</f>
        <v>0</v>
      </c>
      <c r="I54" s="96">
        <f>'команда город'!I194</f>
        <v>0</v>
      </c>
      <c r="J54" s="74">
        <f>'команда город'!J248</f>
        <v>5</v>
      </c>
      <c r="K54" s="96">
        <f>'команда город'!K248</f>
        <v>60</v>
      </c>
      <c r="L54" s="75">
        <f>'команда город'!L248</f>
        <v>5</v>
      </c>
      <c r="M54" s="96">
        <f>'команда город'!M248</f>
        <v>29</v>
      </c>
      <c r="N54" s="75">
        <f>'команда город'!N248</f>
        <v>28</v>
      </c>
      <c r="O54" s="96">
        <f>'команда город'!O248</f>
        <v>45</v>
      </c>
      <c r="P54" s="75">
        <f>'команда город'!P248</f>
        <v>7</v>
      </c>
      <c r="Q54" s="97">
        <f>'команда город'!Q248</f>
        <v>30</v>
      </c>
      <c r="R54" s="75">
        <f>'команда город'!R248</f>
        <v>180</v>
      </c>
      <c r="S54" s="96">
        <f>'команда город'!S248</f>
        <v>30</v>
      </c>
      <c r="T54" s="76">
        <f>'команда город'!T248</f>
        <v>194</v>
      </c>
      <c r="U54" s="76">
        <f t="shared" si="0"/>
        <v>11</v>
      </c>
    </row>
    <row r="55" spans="1:21" ht="12" customHeight="1" x14ac:dyDescent="0.25">
      <c r="A55" s="71">
        <v>48</v>
      </c>
      <c r="B55" s="70" t="str">
        <f>'команда город'!B249</f>
        <v>Кузнецов Дмитрий</v>
      </c>
      <c r="C55" s="71" t="str">
        <f>'команда город'!C249</f>
        <v>м</v>
      </c>
      <c r="D55" s="71" t="str">
        <f>'команда город'!D249</f>
        <v>ШУМИХА</v>
      </c>
      <c r="E55" s="71">
        <f>'команда город'!E249</f>
        <v>0</v>
      </c>
      <c r="F55" s="72">
        <f>'команда город'!F249</f>
        <v>40776</v>
      </c>
      <c r="G55" s="71">
        <f>'команда город'!G249</f>
        <v>11</v>
      </c>
      <c r="H55" s="73">
        <f>'команда город'!H195</f>
        <v>0</v>
      </c>
      <c r="I55" s="96">
        <f>'команда город'!I195</f>
        <v>0</v>
      </c>
      <c r="J55" s="74">
        <f>'команда город'!J249</f>
        <v>5.4</v>
      </c>
      <c r="K55" s="96">
        <f>'команда город'!K249</f>
        <v>45</v>
      </c>
      <c r="L55" s="75">
        <f>'команда город'!L249</f>
        <v>0</v>
      </c>
      <c r="M55" s="96">
        <f>'команда город'!M249</f>
        <v>0</v>
      </c>
      <c r="N55" s="75">
        <f>'команда город'!N249</f>
        <v>27</v>
      </c>
      <c r="O55" s="96">
        <f>'команда город'!O249</f>
        <v>43</v>
      </c>
      <c r="P55" s="75">
        <f>'команда город'!P249</f>
        <v>8</v>
      </c>
      <c r="Q55" s="97">
        <f>'команда город'!Q249</f>
        <v>34</v>
      </c>
      <c r="R55" s="75">
        <f>'команда город'!R249</f>
        <v>155</v>
      </c>
      <c r="S55" s="96">
        <f>'команда город'!S249</f>
        <v>17</v>
      </c>
      <c r="T55" s="76">
        <f>'команда город'!T249</f>
        <v>139</v>
      </c>
      <c r="U55" s="76">
        <f t="shared" si="0"/>
        <v>33</v>
      </c>
    </row>
    <row r="56" spans="1:21" ht="12" customHeight="1" x14ac:dyDescent="0.25">
      <c r="A56" s="71">
        <v>49</v>
      </c>
      <c r="B56" s="70" t="str">
        <f>'команда город'!B277</f>
        <v>Пережогин Даниил</v>
      </c>
      <c r="C56" s="71" t="str">
        <f>'команда город'!C277</f>
        <v>м</v>
      </c>
      <c r="D56" s="71" t="str">
        <f>'команда город'!D277</f>
        <v>МИШКИНО</v>
      </c>
      <c r="E56" s="71">
        <f>'команда город'!E277</f>
        <v>0</v>
      </c>
      <c r="F56" s="72">
        <f>'команда город'!F277</f>
        <v>40656</v>
      </c>
      <c r="G56" s="71">
        <f>'команда город'!G277</f>
        <v>12</v>
      </c>
      <c r="H56" s="73">
        <f>'команда город'!H196</f>
        <v>0</v>
      </c>
      <c r="I56" s="96" t="str">
        <f>'команда город'!I196</f>
        <v/>
      </c>
      <c r="J56" s="74">
        <f>'команда город'!J277</f>
        <v>5.4</v>
      </c>
      <c r="K56" s="96">
        <f>'команда город'!K277</f>
        <v>35</v>
      </c>
      <c r="L56" s="75">
        <f>'команда город'!L277</f>
        <v>3</v>
      </c>
      <c r="M56" s="96">
        <f>'команда город'!M277</f>
        <v>17</v>
      </c>
      <c r="N56" s="75">
        <f>'команда город'!N277</f>
        <v>25</v>
      </c>
      <c r="O56" s="96">
        <f>'команда город'!O277</f>
        <v>34</v>
      </c>
      <c r="P56" s="75">
        <f>'команда город'!P277</f>
        <v>9</v>
      </c>
      <c r="Q56" s="97">
        <f>'команда город'!Q277</f>
        <v>29</v>
      </c>
      <c r="R56" s="75">
        <f>'команда город'!R277</f>
        <v>190</v>
      </c>
      <c r="S56" s="96">
        <f>'команда город'!S277</f>
        <v>30</v>
      </c>
      <c r="T56" s="76">
        <f>'команда город'!T277</f>
        <v>145</v>
      </c>
      <c r="U56" s="76">
        <f t="shared" si="0"/>
        <v>29</v>
      </c>
    </row>
    <row r="57" spans="1:21" ht="12" customHeight="1" x14ac:dyDescent="0.25">
      <c r="A57" s="71">
        <v>50</v>
      </c>
      <c r="B57" s="70" t="str">
        <f>'команда город'!B278</f>
        <v>Яковлев Александр</v>
      </c>
      <c r="C57" s="71" t="str">
        <f>'команда город'!C278</f>
        <v>м</v>
      </c>
      <c r="D57" s="71" t="str">
        <f>'команда город'!D278</f>
        <v>МИШКИНО</v>
      </c>
      <c r="E57" s="71">
        <f>'команда город'!E278</f>
        <v>0</v>
      </c>
      <c r="F57" s="72">
        <f>'команда город'!F278</f>
        <v>40645</v>
      </c>
      <c r="G57" s="71">
        <f>'команда город'!G278</f>
        <v>12</v>
      </c>
      <c r="H57" s="73">
        <f>'команда город'!H197</f>
        <v>0</v>
      </c>
      <c r="I57" s="96">
        <f>'команда город'!I197</f>
        <v>0</v>
      </c>
      <c r="J57" s="74">
        <f>'команда город'!J278</f>
        <v>5.2</v>
      </c>
      <c r="K57" s="96">
        <f>'команда город'!K278</f>
        <v>45</v>
      </c>
      <c r="L57" s="75">
        <f>'команда город'!L278</f>
        <v>7</v>
      </c>
      <c r="M57" s="96">
        <f>'команда город'!M278</f>
        <v>33</v>
      </c>
      <c r="N57" s="75">
        <f>'команда город'!N278</f>
        <v>27</v>
      </c>
      <c r="O57" s="96">
        <f>'команда город'!O278</f>
        <v>38</v>
      </c>
      <c r="P57" s="75">
        <f>'команда город'!P278</f>
        <v>2</v>
      </c>
      <c r="Q57" s="97">
        <f>'команда город'!Q278</f>
        <v>14</v>
      </c>
      <c r="R57" s="75">
        <f>'команда город'!R278</f>
        <v>190</v>
      </c>
      <c r="S57" s="96">
        <f>'команда город'!S278</f>
        <v>30</v>
      </c>
      <c r="T57" s="76">
        <f>'команда город'!T278</f>
        <v>160</v>
      </c>
      <c r="U57" s="76">
        <f t="shared" si="0"/>
        <v>24</v>
      </c>
    </row>
    <row r="58" spans="1:21" ht="12" customHeight="1" x14ac:dyDescent="0.25">
      <c r="A58" s="71">
        <v>51</v>
      </c>
      <c r="B58" s="70" t="str">
        <f>'команда город'!B279</f>
        <v>Пудовкин Кирилл</v>
      </c>
      <c r="C58" s="71" t="str">
        <f>'команда город'!C279</f>
        <v>м</v>
      </c>
      <c r="D58" s="71" t="str">
        <f>'команда город'!D279</f>
        <v>МИШКИНО</v>
      </c>
      <c r="E58" s="71">
        <f>'команда город'!E279</f>
        <v>0</v>
      </c>
      <c r="F58" s="72">
        <f>'команда город'!F279</f>
        <v>40848</v>
      </c>
      <c r="G58" s="71">
        <f>'команда город'!G279</f>
        <v>11</v>
      </c>
      <c r="H58" s="73">
        <f>'команда город'!H198</f>
        <v>0</v>
      </c>
      <c r="I58" s="96">
        <f>'команда город'!I198</f>
        <v>0</v>
      </c>
      <c r="J58" s="74">
        <f>'команда город'!J279</f>
        <v>5.0999999999999996</v>
      </c>
      <c r="K58" s="96">
        <f>'команда город'!K279</f>
        <v>57</v>
      </c>
      <c r="L58" s="75">
        <f>'команда город'!L279</f>
        <v>5</v>
      </c>
      <c r="M58" s="96">
        <f>'команда город'!M279</f>
        <v>29</v>
      </c>
      <c r="N58" s="75">
        <f>'команда город'!N279</f>
        <v>26</v>
      </c>
      <c r="O58" s="96">
        <f>'команда город'!O279</f>
        <v>41</v>
      </c>
      <c r="P58" s="75">
        <f>'команда город'!P279</f>
        <v>11</v>
      </c>
      <c r="Q58" s="97">
        <f>'команда город'!Q279</f>
        <v>46</v>
      </c>
      <c r="R58" s="75">
        <f>'команда город'!R279</f>
        <v>208</v>
      </c>
      <c r="S58" s="96">
        <f>'команда город'!S279</f>
        <v>54</v>
      </c>
      <c r="T58" s="76">
        <f>'команда город'!T279</f>
        <v>227</v>
      </c>
      <c r="U58" s="76">
        <f t="shared" si="0"/>
        <v>5</v>
      </c>
    </row>
    <row r="59" spans="1:21" ht="12" customHeight="1" x14ac:dyDescent="0.25">
      <c r="A59" s="71">
        <v>52</v>
      </c>
      <c r="B59" s="70" t="str">
        <f>'команда город'!B280</f>
        <v>Логинов Тимофей</v>
      </c>
      <c r="C59" s="71" t="str">
        <f>'команда город'!C280</f>
        <v>м</v>
      </c>
      <c r="D59" s="71" t="str">
        <f>'команда город'!D280</f>
        <v>МИШКИНО</v>
      </c>
      <c r="E59" s="71">
        <f>'команда город'!E280</f>
        <v>0</v>
      </c>
      <c r="F59" s="72">
        <f>'команда город'!F280</f>
        <v>40560</v>
      </c>
      <c r="G59" s="71">
        <f>'команда город'!G280</f>
        <v>12</v>
      </c>
      <c r="H59" s="73">
        <f>'команда город'!H199</f>
        <v>0</v>
      </c>
      <c r="I59" s="96">
        <f>'команда город'!I199</f>
        <v>0</v>
      </c>
      <c r="J59" s="74">
        <f>'команда город'!J280</f>
        <v>5</v>
      </c>
      <c r="K59" s="96">
        <f>'команда город'!K280</f>
        <v>53</v>
      </c>
      <c r="L59" s="75">
        <f>'команда город'!L280</f>
        <v>11</v>
      </c>
      <c r="M59" s="96">
        <f>'команда город'!M280</f>
        <v>50</v>
      </c>
      <c r="N59" s="75">
        <f>'команда город'!N280</f>
        <v>28</v>
      </c>
      <c r="O59" s="96">
        <f>'команда город'!O280</f>
        <v>40</v>
      </c>
      <c r="P59" s="75">
        <f>'команда город'!P280</f>
        <v>-10</v>
      </c>
      <c r="Q59" s="97">
        <f>'команда город'!Q280</f>
        <v>0</v>
      </c>
      <c r="R59" s="75">
        <f>'команда город'!R280</f>
        <v>205</v>
      </c>
      <c r="S59" s="96">
        <f>'команда город'!S280</f>
        <v>40</v>
      </c>
      <c r="T59" s="76">
        <f>'команда город'!T280</f>
        <v>183</v>
      </c>
      <c r="U59" s="76">
        <f t="shared" si="0"/>
        <v>14</v>
      </c>
    </row>
    <row r="60" spans="1:21" ht="12" customHeight="1" x14ac:dyDescent="0.25">
      <c r="A60" s="71">
        <v>53</v>
      </c>
      <c r="B60" s="70" t="str">
        <f>'команда город'!B281</f>
        <v>Сутягин Семен</v>
      </c>
      <c r="C60" s="71" t="str">
        <f>'команда город'!C281</f>
        <v>м</v>
      </c>
      <c r="D60" s="71" t="str">
        <f>'команда город'!D281</f>
        <v>МИШКИНО</v>
      </c>
      <c r="E60" s="71">
        <f>'команда город'!E281</f>
        <v>0</v>
      </c>
      <c r="F60" s="72">
        <f>'команда город'!F281</f>
        <v>40620</v>
      </c>
      <c r="G60" s="71">
        <f>'команда город'!G281</f>
        <v>12</v>
      </c>
      <c r="H60" s="73">
        <f>'команда город'!H200</f>
        <v>0</v>
      </c>
      <c r="I60" s="96">
        <f>'команда город'!I200</f>
        <v>0</v>
      </c>
      <c r="J60" s="74">
        <f>'команда город'!J281</f>
        <v>5.4</v>
      </c>
      <c r="K60" s="96">
        <f>'команда город'!K281</f>
        <v>35</v>
      </c>
      <c r="L60" s="75">
        <f>'команда город'!L281</f>
        <v>1</v>
      </c>
      <c r="M60" s="96">
        <f>'команда город'!M281</f>
        <v>10</v>
      </c>
      <c r="N60" s="75">
        <f>'команда город'!N281</f>
        <v>25</v>
      </c>
      <c r="O60" s="96">
        <f>'команда город'!O281</f>
        <v>34</v>
      </c>
      <c r="P60" s="75">
        <f>'команда город'!P281</f>
        <v>9</v>
      </c>
      <c r="Q60" s="97">
        <f>'команда город'!Q281</f>
        <v>29</v>
      </c>
      <c r="R60" s="75">
        <f>'команда город'!R281</f>
        <v>180</v>
      </c>
      <c r="S60" s="96">
        <f>'команда город'!S281</f>
        <v>25</v>
      </c>
      <c r="T60" s="76">
        <f>'команда город'!T281</f>
        <v>133</v>
      </c>
      <c r="U60" s="76">
        <f t="shared" si="0"/>
        <v>36</v>
      </c>
    </row>
    <row r="61" spans="1:21" ht="12" customHeight="1" x14ac:dyDescent="0.25">
      <c r="A61" s="71">
        <v>54</v>
      </c>
      <c r="B61" s="70" t="str">
        <f>'команда город'!B282</f>
        <v>Чемякин Александр</v>
      </c>
      <c r="C61" s="71" t="str">
        <f>'команда город'!C282</f>
        <v>м</v>
      </c>
      <c r="D61" s="71" t="str">
        <f>'команда город'!D282</f>
        <v>МИШКИНО</v>
      </c>
      <c r="E61" s="71">
        <f>'команда город'!E282</f>
        <v>0</v>
      </c>
      <c r="F61" s="72">
        <f>'команда город'!F282</f>
        <v>40650</v>
      </c>
      <c r="G61" s="71">
        <f>'команда город'!G282</f>
        <v>12</v>
      </c>
      <c r="H61" s="73" t="str">
        <f>'команда город'!H201</f>
        <v>Место</v>
      </c>
      <c r="I61" s="96">
        <f>'команда город'!I201</f>
        <v>0</v>
      </c>
      <c r="J61" s="74">
        <f>'команда город'!J282</f>
        <v>4.8</v>
      </c>
      <c r="K61" s="96">
        <f>'команда город'!K282</f>
        <v>59</v>
      </c>
      <c r="L61" s="75">
        <f>'команда город'!L282</f>
        <v>0</v>
      </c>
      <c r="M61" s="96">
        <f>'команда город'!M282</f>
        <v>0</v>
      </c>
      <c r="N61" s="75">
        <f>'команда город'!N282</f>
        <v>23</v>
      </c>
      <c r="O61" s="96">
        <f>'команда город'!O282</f>
        <v>30</v>
      </c>
      <c r="P61" s="75">
        <f>'команда город'!P282</f>
        <v>2</v>
      </c>
      <c r="Q61" s="97">
        <f>'команда город'!Q282</f>
        <v>14</v>
      </c>
      <c r="R61" s="75">
        <f>'команда город'!R282</f>
        <v>205</v>
      </c>
      <c r="S61" s="96">
        <f>'команда город'!S282</f>
        <v>40</v>
      </c>
      <c r="T61" s="76">
        <f>'команда город'!T282</f>
        <v>143</v>
      </c>
      <c r="U61" s="76">
        <f t="shared" si="0"/>
        <v>30</v>
      </c>
    </row>
    <row r="62" spans="1:21" ht="12" customHeight="1" x14ac:dyDescent="0.25">
      <c r="A62" s="71">
        <v>55</v>
      </c>
      <c r="B62" s="70" t="str">
        <f>'команда город'!B310</f>
        <v>Глущенко Даниил</v>
      </c>
      <c r="C62" s="71" t="str">
        <f>'команда город'!C310</f>
        <v>м</v>
      </c>
      <c r="D62" s="71" t="str">
        <f>'команда город'!D310</f>
        <v>Варгаши</v>
      </c>
      <c r="E62" s="71">
        <f>'команда город'!E310</f>
        <v>0</v>
      </c>
      <c r="F62" s="72">
        <f>'команда город'!F310</f>
        <v>40590</v>
      </c>
      <c r="G62" s="71">
        <f>'команда город'!G310</f>
        <v>12</v>
      </c>
      <c r="H62" s="73">
        <f>'команда город'!H202</f>
        <v>0</v>
      </c>
      <c r="I62" s="96">
        <f>'команда город'!I202</f>
        <v>0</v>
      </c>
      <c r="J62" s="74">
        <f>'команда город'!J310</f>
        <v>5.0999999999999996</v>
      </c>
      <c r="K62" s="96">
        <f>'команда город'!K310</f>
        <v>50</v>
      </c>
      <c r="L62" s="75">
        <f>'команда город'!L310</f>
        <v>6</v>
      </c>
      <c r="M62" s="96">
        <f>'команда город'!M310</f>
        <v>29</v>
      </c>
      <c r="N62" s="75">
        <f>'команда город'!N310</f>
        <v>23</v>
      </c>
      <c r="O62" s="96">
        <f>'команда город'!O310</f>
        <v>30</v>
      </c>
      <c r="P62" s="75">
        <f>'команда город'!P310</f>
        <v>11</v>
      </c>
      <c r="Q62" s="97">
        <f>'команда город'!Q310</f>
        <v>35</v>
      </c>
      <c r="R62" s="75">
        <f>'команда город'!R310</f>
        <v>210</v>
      </c>
      <c r="S62" s="96">
        <f>'команда город'!S310</f>
        <v>45</v>
      </c>
      <c r="T62" s="76">
        <f>'команда город'!T310</f>
        <v>189</v>
      </c>
      <c r="U62" s="76">
        <f t="shared" si="0"/>
        <v>12</v>
      </c>
    </row>
    <row r="63" spans="1:21" ht="12" customHeight="1" x14ac:dyDescent="0.25">
      <c r="A63" s="71">
        <v>56</v>
      </c>
      <c r="B63" s="70" t="str">
        <f>'команда город'!B311</f>
        <v>Ерохин Денис</v>
      </c>
      <c r="C63" s="71" t="str">
        <f>'команда город'!C311</f>
        <v>м</v>
      </c>
      <c r="D63" s="71" t="str">
        <f>'команда город'!D311</f>
        <v>Варгаши</v>
      </c>
      <c r="E63" s="71">
        <f>'команда город'!E311</f>
        <v>0</v>
      </c>
      <c r="F63" s="72">
        <f>'команда город'!F311</f>
        <v>40556</v>
      </c>
      <c r="G63" s="71">
        <f>'команда город'!G311</f>
        <v>12</v>
      </c>
      <c r="H63" s="73">
        <f>'команда город'!H203</f>
        <v>0</v>
      </c>
      <c r="I63" s="96">
        <f>'команда город'!I203</f>
        <v>0</v>
      </c>
      <c r="J63" s="74">
        <f>'команда город'!J311</f>
        <v>5.3</v>
      </c>
      <c r="K63" s="96">
        <f>'команда город'!K311</f>
        <v>40</v>
      </c>
      <c r="L63" s="75">
        <f>'команда город'!L311</f>
        <v>0</v>
      </c>
      <c r="M63" s="96">
        <f>'команда город'!M311</f>
        <v>0</v>
      </c>
      <c r="N63" s="75">
        <f>'команда город'!N311</f>
        <v>26</v>
      </c>
      <c r="O63" s="96">
        <f>'команда город'!O311</f>
        <v>36</v>
      </c>
      <c r="P63" s="75">
        <f>'команда город'!P311</f>
        <v>-11</v>
      </c>
      <c r="Q63" s="97">
        <f>'команда город'!Q311</f>
        <v>0</v>
      </c>
      <c r="R63" s="75">
        <f>'команда город'!R311</f>
        <v>160</v>
      </c>
      <c r="S63" s="96">
        <f>'команда город'!S311</f>
        <v>15</v>
      </c>
      <c r="T63" s="76">
        <f>'команда город'!T311</f>
        <v>91</v>
      </c>
      <c r="U63" s="76">
        <f t="shared" si="0"/>
        <v>52</v>
      </c>
    </row>
    <row r="64" spans="1:21" ht="12" customHeight="1" x14ac:dyDescent="0.25">
      <c r="A64" s="71">
        <v>57</v>
      </c>
      <c r="B64" s="70" t="str">
        <f>'команда город'!B312</f>
        <v>Игнатьев Арсений</v>
      </c>
      <c r="C64" s="71" t="str">
        <f>'команда город'!C312</f>
        <v>м</v>
      </c>
      <c r="D64" s="71" t="str">
        <f>'команда город'!D312</f>
        <v>Варгаши</v>
      </c>
      <c r="E64" s="71">
        <f>'команда город'!E312</f>
        <v>0</v>
      </c>
      <c r="F64" s="72">
        <f>'команда город'!F312</f>
        <v>40652</v>
      </c>
      <c r="G64" s="71">
        <f>'команда город'!G312</f>
        <v>12</v>
      </c>
      <c r="H64" s="73">
        <f>'команда город'!H204</f>
        <v>0</v>
      </c>
      <c r="I64" s="96">
        <f>'команда город'!I204</f>
        <v>0</v>
      </c>
      <c r="J64" s="74">
        <f>'команда город'!J312</f>
        <v>4.9000000000000004</v>
      </c>
      <c r="K64" s="96">
        <f>'команда город'!K312</f>
        <v>56</v>
      </c>
      <c r="L64" s="75">
        <f>'команда город'!L312</f>
        <v>3</v>
      </c>
      <c r="M64" s="96">
        <f>'команда город'!M312</f>
        <v>17</v>
      </c>
      <c r="N64" s="75">
        <f>'команда город'!N312</f>
        <v>28</v>
      </c>
      <c r="O64" s="96">
        <f>'команда город'!O312</f>
        <v>40</v>
      </c>
      <c r="P64" s="75">
        <f>'команда город'!P312</f>
        <v>1</v>
      </c>
      <c r="Q64" s="97">
        <f>'команда город'!Q312</f>
        <v>12</v>
      </c>
      <c r="R64" s="75">
        <f>'команда город'!R312</f>
        <v>190</v>
      </c>
      <c r="S64" s="96">
        <f>'команда город'!S312</f>
        <v>30</v>
      </c>
      <c r="T64" s="76">
        <f>'команда город'!T312</f>
        <v>155</v>
      </c>
      <c r="U64" s="76">
        <f t="shared" si="0"/>
        <v>26</v>
      </c>
    </row>
    <row r="65" spans="1:21" ht="12" customHeight="1" x14ac:dyDescent="0.25">
      <c r="A65" s="71">
        <v>58</v>
      </c>
      <c r="B65" s="70" t="str">
        <f>'команда город'!B313</f>
        <v>Литвинов Сергей</v>
      </c>
      <c r="C65" s="71" t="str">
        <f>'команда город'!C313</f>
        <v>м</v>
      </c>
      <c r="D65" s="71" t="str">
        <f>'команда город'!D313</f>
        <v>Варгаши</v>
      </c>
      <c r="E65" s="71">
        <f>'команда город'!E313</f>
        <v>0</v>
      </c>
      <c r="F65" s="72">
        <f>'команда город'!F313</f>
        <v>40753</v>
      </c>
      <c r="G65" s="71">
        <f>'команда город'!G313</f>
        <v>11</v>
      </c>
      <c r="H65" s="73">
        <f>'команда город'!H205</f>
        <v>0</v>
      </c>
      <c r="I65" s="96">
        <f>'команда город'!I205</f>
        <v>0</v>
      </c>
      <c r="J65" s="74">
        <f>'команда город'!J313</f>
        <v>5.6</v>
      </c>
      <c r="K65" s="96">
        <f>'команда город'!K313</f>
        <v>36</v>
      </c>
      <c r="L65" s="75">
        <f>'команда город'!L313</f>
        <v>0</v>
      </c>
      <c r="M65" s="96">
        <f>'команда город'!M313</f>
        <v>0</v>
      </c>
      <c r="N65" s="75">
        <f>'команда город'!N313</f>
        <v>30</v>
      </c>
      <c r="O65" s="96">
        <f>'команда город'!O313</f>
        <v>50</v>
      </c>
      <c r="P65" s="75">
        <f>'команда город'!P313</f>
        <v>2</v>
      </c>
      <c r="Q65" s="97">
        <f>'команда город'!Q313</f>
        <v>15</v>
      </c>
      <c r="R65" s="75">
        <f>'команда город'!R313</f>
        <v>175</v>
      </c>
      <c r="S65" s="96">
        <f>'команда город'!S313</f>
        <v>27</v>
      </c>
      <c r="T65" s="76">
        <f>'команда город'!T313</f>
        <v>128</v>
      </c>
      <c r="U65" s="76">
        <f t="shared" si="0"/>
        <v>38</v>
      </c>
    </row>
    <row r="66" spans="1:21" ht="12" customHeight="1" x14ac:dyDescent="0.25">
      <c r="A66" s="71">
        <v>59</v>
      </c>
      <c r="B66" s="70" t="str">
        <f>'команда город'!B314</f>
        <v>Новиков Максим</v>
      </c>
      <c r="C66" s="71" t="str">
        <f>'команда город'!C314</f>
        <v>м</v>
      </c>
      <c r="D66" s="71" t="str">
        <f>'команда город'!D314</f>
        <v>Варгаши</v>
      </c>
      <c r="E66" s="71">
        <f>'команда город'!E314</f>
        <v>0</v>
      </c>
      <c r="F66" s="72">
        <f>'команда город'!F314</f>
        <v>40557</v>
      </c>
      <c r="G66" s="71">
        <f>'команда город'!G314</f>
        <v>12</v>
      </c>
      <c r="H66" s="73">
        <f>'команда город'!H206</f>
        <v>0</v>
      </c>
      <c r="I66" s="96">
        <f>'команда город'!I206</f>
        <v>0</v>
      </c>
      <c r="J66" s="74">
        <f>'команда город'!J314</f>
        <v>5.5</v>
      </c>
      <c r="K66" s="96">
        <f>'команда город'!K314</f>
        <v>30</v>
      </c>
      <c r="L66" s="75">
        <f>'команда город'!L314</f>
        <v>0</v>
      </c>
      <c r="M66" s="96">
        <f>'команда город'!M314</f>
        <v>0</v>
      </c>
      <c r="N66" s="75">
        <f>'команда город'!N314</f>
        <v>25</v>
      </c>
      <c r="O66" s="96">
        <f>'команда город'!O314</f>
        <v>34</v>
      </c>
      <c r="P66" s="75">
        <f>'команда город'!P314</f>
        <v>4</v>
      </c>
      <c r="Q66" s="97">
        <f>'команда город'!Q314</f>
        <v>18</v>
      </c>
      <c r="R66" s="75">
        <f>'команда город'!R314</f>
        <v>167</v>
      </c>
      <c r="S66" s="96">
        <f>'команда город'!S314</f>
        <v>18</v>
      </c>
      <c r="T66" s="76">
        <f>'команда город'!T314</f>
        <v>100</v>
      </c>
      <c r="U66" s="76">
        <f t="shared" si="0"/>
        <v>50</v>
      </c>
    </row>
    <row r="67" spans="1:21" ht="12" customHeight="1" x14ac:dyDescent="0.25">
      <c r="A67" s="71">
        <v>60</v>
      </c>
      <c r="B67" s="70" t="str">
        <f>'команда город'!B315</f>
        <v>Чернышов Максим</v>
      </c>
      <c r="C67" s="71" t="str">
        <f>'команда город'!C315</f>
        <v>м</v>
      </c>
      <c r="D67" s="71" t="str">
        <f>'команда город'!D315</f>
        <v>Варгаши</v>
      </c>
      <c r="E67" s="71">
        <f>'команда город'!E315</f>
        <v>0</v>
      </c>
      <c r="F67" s="72">
        <f>'команда город'!F315</f>
        <v>40682</v>
      </c>
      <c r="G67" s="71">
        <f>'команда город'!G315</f>
        <v>12</v>
      </c>
      <c r="H67" s="73">
        <f>'команда город'!H207</f>
        <v>0</v>
      </c>
      <c r="I67" s="96">
        <f>'команда город'!I207</f>
        <v>0</v>
      </c>
      <c r="J67" s="74">
        <f>'команда город'!J315</f>
        <v>5.8</v>
      </c>
      <c r="K67" s="96">
        <f>'команда город'!K315</f>
        <v>18</v>
      </c>
      <c r="L67" s="75">
        <f>'команда город'!L315</f>
        <v>0</v>
      </c>
      <c r="M67" s="96">
        <f>'команда город'!M315</f>
        <v>0</v>
      </c>
      <c r="N67" s="75">
        <f>'команда город'!N315</f>
        <v>19</v>
      </c>
      <c r="O67" s="96">
        <f>'команда город'!O315</f>
        <v>22</v>
      </c>
      <c r="P67" s="75">
        <f>'команда город'!P315</f>
        <v>1</v>
      </c>
      <c r="Q67" s="97">
        <f>'команда город'!Q315</f>
        <v>12</v>
      </c>
      <c r="R67" s="75">
        <f>'команда город'!R315</f>
        <v>157</v>
      </c>
      <c r="S67" s="96">
        <f>'команда город'!S315</f>
        <v>14</v>
      </c>
      <c r="T67" s="76">
        <f>'команда город'!T315</f>
        <v>66</v>
      </c>
      <c r="U67" s="76">
        <f t="shared" si="0"/>
        <v>59</v>
      </c>
    </row>
  </sheetData>
  <sheetProtection sheet="1" objects="1" scenarios="1"/>
  <autoFilter ref="A7:U7">
    <sortState ref="A8:U23">
      <sortCondition ref="E7"/>
    </sortState>
  </autoFilter>
  <mergeCells count="16">
    <mergeCell ref="U4:U6"/>
    <mergeCell ref="A1:U1"/>
    <mergeCell ref="A4:A6"/>
    <mergeCell ref="B4:B6"/>
    <mergeCell ref="C4:C6"/>
    <mergeCell ref="D4:D6"/>
    <mergeCell ref="E4:E6"/>
    <mergeCell ref="F4:F6"/>
    <mergeCell ref="G4:G6"/>
    <mergeCell ref="H4:I5"/>
    <mergeCell ref="J4:K5"/>
    <mergeCell ref="L4:M5"/>
    <mergeCell ref="N4:O5"/>
    <mergeCell ref="P4:Q5"/>
    <mergeCell ref="R4:S5"/>
    <mergeCell ref="T4:T6"/>
  </mergeCells>
  <conditionalFormatting sqref="U8:U67">
    <cfRule type="cellIs" dxfId="5" priority="1" operator="equal">
      <formula>3</formula>
    </cfRule>
    <cfRule type="cellIs" dxfId="4" priority="2" operator="equal">
      <formula>2</formula>
    </cfRule>
    <cfRule type="cellIs" dxfId="3" priority="3" operator="equal">
      <formula>1</formula>
    </cfRule>
  </conditionalFormatting>
  <printOptions horizontalCentered="1"/>
  <pageMargins left="0.27559055118110237" right="0.27559055118110237" top="0.27559055118110237" bottom="0.27559055118110237" header="0" footer="0"/>
  <pageSetup paperSize="9" fitToHeight="0" orientation="landscape" verticalDpi="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2"/>
  <sheetViews>
    <sheetView workbookViewId="0">
      <selection activeCell="F9" sqref="F9"/>
    </sheetView>
  </sheetViews>
  <sheetFormatPr defaultRowHeight="15" x14ac:dyDescent="0.25"/>
  <cols>
    <col min="2" max="2" width="11.42578125" customWidth="1"/>
    <col min="3" max="3" width="28" customWidth="1"/>
    <col min="4" max="4" width="4.5703125" bestFit="1" customWidth="1"/>
    <col min="5" max="5" width="15.85546875" customWidth="1"/>
    <col min="6" max="6" width="21.140625" bestFit="1" customWidth="1"/>
  </cols>
  <sheetData>
    <row r="1" spans="2:7" ht="15.75" x14ac:dyDescent="0.25">
      <c r="C1" s="251" t="s">
        <v>51</v>
      </c>
      <c r="D1" s="251"/>
      <c r="E1" s="251"/>
      <c r="F1" s="251"/>
    </row>
    <row r="3" spans="2:7" ht="43.5" customHeight="1" x14ac:dyDescent="0.25">
      <c r="B3" s="130" t="s">
        <v>88</v>
      </c>
      <c r="C3" s="129" t="s">
        <v>87</v>
      </c>
      <c r="D3" s="129" t="s">
        <v>89</v>
      </c>
      <c r="E3" s="129" t="s">
        <v>3</v>
      </c>
      <c r="F3" s="129" t="s">
        <v>2</v>
      </c>
    </row>
    <row r="4" spans="2:7" ht="17.25" customHeight="1" x14ac:dyDescent="0.25">
      <c r="B4" s="151">
        <v>1</v>
      </c>
      <c r="C4" s="131" t="s">
        <v>120</v>
      </c>
      <c r="D4" s="132" t="s">
        <v>91</v>
      </c>
      <c r="E4" s="133">
        <v>38782</v>
      </c>
      <c r="F4" s="94" t="s">
        <v>76</v>
      </c>
      <c r="G4" s="157"/>
    </row>
    <row r="5" spans="2:7" ht="17.25" customHeight="1" x14ac:dyDescent="0.25">
      <c r="B5" s="151">
        <v>2</v>
      </c>
      <c r="C5" s="131" t="s">
        <v>121</v>
      </c>
      <c r="D5" s="132" t="s">
        <v>91</v>
      </c>
      <c r="E5" s="133">
        <v>39514</v>
      </c>
      <c r="F5" s="94" t="s">
        <v>76</v>
      </c>
      <c r="G5" s="157"/>
    </row>
    <row r="6" spans="2:7" ht="17.25" customHeight="1" x14ac:dyDescent="0.25">
      <c r="B6" s="151">
        <v>3</v>
      </c>
      <c r="C6" s="159" t="s">
        <v>144</v>
      </c>
      <c r="D6" s="132" t="s">
        <v>91</v>
      </c>
      <c r="E6" s="133">
        <v>39104</v>
      </c>
      <c r="F6" s="94" t="s">
        <v>76</v>
      </c>
    </row>
    <row r="7" spans="2:7" ht="17.25" customHeight="1" x14ac:dyDescent="0.25">
      <c r="B7" s="151">
        <v>4</v>
      </c>
      <c r="C7" s="131" t="s">
        <v>122</v>
      </c>
      <c r="D7" s="132" t="s">
        <v>90</v>
      </c>
      <c r="E7" s="133">
        <v>38746</v>
      </c>
      <c r="F7" s="94" t="s">
        <v>76</v>
      </c>
    </row>
    <row r="8" spans="2:7" ht="17.25" customHeight="1" x14ac:dyDescent="0.25">
      <c r="B8" s="151">
        <v>5</v>
      </c>
      <c r="C8" s="159" t="s">
        <v>145</v>
      </c>
      <c r="D8" s="132" t="s">
        <v>90</v>
      </c>
      <c r="E8" s="133">
        <v>39188</v>
      </c>
      <c r="F8" s="94" t="s">
        <v>76</v>
      </c>
    </row>
    <row r="9" spans="2:7" ht="17.25" customHeight="1" x14ac:dyDescent="0.25">
      <c r="B9" s="151">
        <v>6</v>
      </c>
      <c r="C9" s="131" t="s">
        <v>123</v>
      </c>
      <c r="D9" s="132" t="s">
        <v>90</v>
      </c>
      <c r="E9" s="133">
        <v>39058</v>
      </c>
      <c r="F9" s="94" t="s">
        <v>76</v>
      </c>
    </row>
    <row r="10" spans="2:7" ht="17.25" customHeight="1" x14ac:dyDescent="0.25">
      <c r="B10" s="151">
        <v>7</v>
      </c>
      <c r="C10" s="131" t="s">
        <v>124</v>
      </c>
      <c r="D10" s="132" t="s">
        <v>91</v>
      </c>
      <c r="E10" s="133">
        <v>39248</v>
      </c>
      <c r="F10" s="148" t="s">
        <v>77</v>
      </c>
      <c r="G10" s="157"/>
    </row>
    <row r="11" spans="2:7" ht="17.25" customHeight="1" x14ac:dyDescent="0.25">
      <c r="B11" s="151">
        <v>8</v>
      </c>
      <c r="C11" s="131" t="s">
        <v>125</v>
      </c>
      <c r="D11" s="132" t="s">
        <v>91</v>
      </c>
      <c r="E11" s="156">
        <v>39416</v>
      </c>
      <c r="F11" s="148" t="s">
        <v>77</v>
      </c>
      <c r="G11" s="157"/>
    </row>
    <row r="12" spans="2:7" ht="17.25" customHeight="1" x14ac:dyDescent="0.25">
      <c r="B12" s="151">
        <v>9</v>
      </c>
      <c r="C12" s="131" t="s">
        <v>126</v>
      </c>
      <c r="D12" s="132" t="s">
        <v>91</v>
      </c>
      <c r="E12" s="133">
        <v>39077</v>
      </c>
      <c r="F12" s="148" t="s">
        <v>77</v>
      </c>
      <c r="G12" s="157"/>
    </row>
    <row r="13" spans="2:7" ht="17.25" customHeight="1" x14ac:dyDescent="0.25">
      <c r="B13" s="151">
        <v>10</v>
      </c>
      <c r="C13" s="131" t="s">
        <v>127</v>
      </c>
      <c r="D13" s="132" t="s">
        <v>90</v>
      </c>
      <c r="E13" s="133">
        <v>39294</v>
      </c>
      <c r="F13" s="148" t="s">
        <v>77</v>
      </c>
      <c r="G13" s="157"/>
    </row>
    <row r="14" spans="2:7" ht="17.25" customHeight="1" x14ac:dyDescent="0.25">
      <c r="B14" s="151">
        <v>11</v>
      </c>
      <c r="C14" s="158" t="s">
        <v>143</v>
      </c>
      <c r="D14" s="132" t="s">
        <v>90</v>
      </c>
      <c r="E14" s="133">
        <v>39189</v>
      </c>
      <c r="F14" s="148" t="s">
        <v>77</v>
      </c>
      <c r="G14" s="157"/>
    </row>
    <row r="15" spans="2:7" ht="17.25" customHeight="1" x14ac:dyDescent="0.25">
      <c r="B15" s="151">
        <v>12</v>
      </c>
      <c r="C15" s="131" t="s">
        <v>128</v>
      </c>
      <c r="D15" s="132" t="s">
        <v>90</v>
      </c>
      <c r="E15" s="133">
        <v>39189</v>
      </c>
      <c r="F15" s="148" t="s">
        <v>77</v>
      </c>
      <c r="G15" s="157"/>
    </row>
    <row r="16" spans="2:7" ht="17.25" customHeight="1" x14ac:dyDescent="0.25">
      <c r="B16" s="151">
        <v>13</v>
      </c>
      <c r="C16" s="131" t="s">
        <v>129</v>
      </c>
      <c r="D16" s="132" t="s">
        <v>91</v>
      </c>
      <c r="E16" s="133">
        <v>39158</v>
      </c>
      <c r="F16" s="150" t="s">
        <v>78</v>
      </c>
      <c r="G16" s="157"/>
    </row>
    <row r="17" spans="2:7" ht="17.25" customHeight="1" x14ac:dyDescent="0.25">
      <c r="B17" s="151">
        <v>14</v>
      </c>
      <c r="C17" s="131" t="s">
        <v>130</v>
      </c>
      <c r="D17" s="132" t="s">
        <v>91</v>
      </c>
      <c r="E17" s="133">
        <v>39389</v>
      </c>
      <c r="F17" s="150" t="s">
        <v>78</v>
      </c>
      <c r="G17" s="157"/>
    </row>
    <row r="18" spans="2:7" ht="17.25" customHeight="1" x14ac:dyDescent="0.25">
      <c r="B18" s="151">
        <v>15</v>
      </c>
      <c r="C18" s="131" t="s">
        <v>131</v>
      </c>
      <c r="D18" s="132" t="s">
        <v>91</v>
      </c>
      <c r="E18" s="133">
        <v>39117</v>
      </c>
      <c r="F18" s="150" t="s">
        <v>78</v>
      </c>
      <c r="G18" s="157"/>
    </row>
    <row r="19" spans="2:7" ht="17.25" customHeight="1" x14ac:dyDescent="0.25">
      <c r="B19" s="151">
        <v>16</v>
      </c>
      <c r="C19" s="131" t="s">
        <v>132</v>
      </c>
      <c r="D19" s="132" t="s">
        <v>90</v>
      </c>
      <c r="E19" s="133">
        <v>39088</v>
      </c>
      <c r="F19" s="150" t="s">
        <v>78</v>
      </c>
      <c r="G19" s="157"/>
    </row>
    <row r="20" spans="2:7" ht="17.25" customHeight="1" x14ac:dyDescent="0.25">
      <c r="B20" s="151">
        <v>17</v>
      </c>
      <c r="C20" s="131" t="s">
        <v>133</v>
      </c>
      <c r="D20" s="132" t="s">
        <v>90</v>
      </c>
      <c r="E20" s="133">
        <v>39115</v>
      </c>
      <c r="F20" s="150" t="s">
        <v>78</v>
      </c>
      <c r="G20" s="157"/>
    </row>
    <row r="21" spans="2:7" ht="17.25" customHeight="1" x14ac:dyDescent="0.25">
      <c r="B21" s="151">
        <v>18</v>
      </c>
      <c r="C21" s="131" t="s">
        <v>134</v>
      </c>
      <c r="D21" s="132" t="s">
        <v>90</v>
      </c>
      <c r="E21" s="133">
        <v>39038</v>
      </c>
      <c r="F21" s="150" t="s">
        <v>78</v>
      </c>
      <c r="G21" s="157"/>
    </row>
    <row r="22" spans="2:7" ht="17.25" customHeight="1" x14ac:dyDescent="0.25">
      <c r="B22" s="151">
        <v>19</v>
      </c>
      <c r="C22" s="131" t="s">
        <v>146</v>
      </c>
      <c r="D22" s="132" t="s">
        <v>91</v>
      </c>
      <c r="E22" s="133">
        <v>39268</v>
      </c>
      <c r="F22" s="149" t="s">
        <v>80</v>
      </c>
    </row>
    <row r="23" spans="2:7" ht="17.25" customHeight="1" x14ac:dyDescent="0.25">
      <c r="B23" s="151">
        <v>20</v>
      </c>
      <c r="C23" s="131" t="s">
        <v>147</v>
      </c>
      <c r="D23" s="132" t="s">
        <v>91</v>
      </c>
      <c r="E23" s="133">
        <v>39250</v>
      </c>
      <c r="F23" s="149" t="s">
        <v>80</v>
      </c>
    </row>
    <row r="24" spans="2:7" ht="17.25" customHeight="1" x14ac:dyDescent="0.25">
      <c r="B24" s="151">
        <v>21</v>
      </c>
      <c r="C24" s="131" t="s">
        <v>148</v>
      </c>
      <c r="D24" s="132" t="s">
        <v>91</v>
      </c>
      <c r="E24" s="133">
        <v>39327</v>
      </c>
      <c r="F24" s="149" t="s">
        <v>80</v>
      </c>
    </row>
    <row r="25" spans="2:7" ht="17.25" customHeight="1" x14ac:dyDescent="0.25">
      <c r="B25" s="151">
        <v>22</v>
      </c>
      <c r="C25" s="131" t="s">
        <v>149</v>
      </c>
      <c r="D25" s="132" t="s">
        <v>90</v>
      </c>
      <c r="E25" s="133">
        <v>39256</v>
      </c>
      <c r="F25" s="149" t="s">
        <v>80</v>
      </c>
    </row>
    <row r="26" spans="2:7" ht="17.25" customHeight="1" x14ac:dyDescent="0.25">
      <c r="B26" s="151">
        <v>23</v>
      </c>
      <c r="C26" s="131" t="s">
        <v>150</v>
      </c>
      <c r="D26" s="132" t="s">
        <v>90</v>
      </c>
      <c r="E26" s="133">
        <v>39374</v>
      </c>
      <c r="F26" s="149" t="s">
        <v>80</v>
      </c>
    </row>
    <row r="27" spans="2:7" ht="17.25" customHeight="1" x14ac:dyDescent="0.25">
      <c r="B27" s="151">
        <v>24</v>
      </c>
      <c r="C27" s="131" t="s">
        <v>151</v>
      </c>
      <c r="D27" s="132" t="s">
        <v>90</v>
      </c>
      <c r="E27" s="133">
        <v>39383</v>
      </c>
      <c r="F27" s="149" t="s">
        <v>80</v>
      </c>
    </row>
    <row r="28" spans="2:7" ht="17.25" customHeight="1" x14ac:dyDescent="0.25">
      <c r="B28" s="151">
        <v>27</v>
      </c>
      <c r="C28" s="131" t="s">
        <v>138</v>
      </c>
      <c r="D28" s="132" t="s">
        <v>91</v>
      </c>
      <c r="E28" s="133">
        <v>39209</v>
      </c>
      <c r="F28" s="152" t="s">
        <v>79</v>
      </c>
      <c r="G28" s="157"/>
    </row>
    <row r="29" spans="2:7" ht="17.25" customHeight="1" x14ac:dyDescent="0.25">
      <c r="B29" s="151">
        <v>28</v>
      </c>
      <c r="C29" s="131" t="s">
        <v>139</v>
      </c>
      <c r="D29" s="132" t="s">
        <v>91</v>
      </c>
      <c r="E29" s="133">
        <v>39097</v>
      </c>
      <c r="F29" s="152" t="s">
        <v>79</v>
      </c>
      <c r="G29" s="157"/>
    </row>
    <row r="30" spans="2:7" ht="17.25" customHeight="1" x14ac:dyDescent="0.25">
      <c r="B30" s="151">
        <v>29</v>
      </c>
      <c r="C30" s="131" t="s">
        <v>140</v>
      </c>
      <c r="D30" s="132" t="s">
        <v>91</v>
      </c>
      <c r="E30" s="133">
        <v>39249</v>
      </c>
      <c r="F30" s="152" t="s">
        <v>79</v>
      </c>
      <c r="G30" s="157"/>
    </row>
    <row r="31" spans="2:7" ht="17.25" customHeight="1" x14ac:dyDescent="0.25">
      <c r="B31" s="151">
        <v>30</v>
      </c>
      <c r="C31" s="131" t="s">
        <v>141</v>
      </c>
      <c r="D31" s="132" t="s">
        <v>90</v>
      </c>
      <c r="E31" s="133">
        <v>39332</v>
      </c>
      <c r="F31" s="152" t="s">
        <v>79</v>
      </c>
      <c r="G31" s="157"/>
    </row>
    <row r="32" spans="2:7" ht="17.25" customHeight="1" x14ac:dyDescent="0.25">
      <c r="B32" s="151">
        <v>31</v>
      </c>
      <c r="C32" s="131" t="s">
        <v>142</v>
      </c>
      <c r="D32" s="132" t="s">
        <v>90</v>
      </c>
      <c r="E32" s="133">
        <v>39411</v>
      </c>
      <c r="F32" s="152" t="s">
        <v>79</v>
      </c>
      <c r="G32" s="157"/>
    </row>
    <row r="33" spans="2:6" ht="17.25" customHeight="1" x14ac:dyDescent="0.25">
      <c r="B33" s="129"/>
      <c r="C33" s="131"/>
      <c r="D33" s="132"/>
      <c r="E33" s="133"/>
      <c r="F33" s="71"/>
    </row>
    <row r="34" spans="2:6" ht="17.25" customHeight="1" x14ac:dyDescent="0.25">
      <c r="B34" s="129"/>
      <c r="C34" s="131"/>
      <c r="D34" s="132"/>
      <c r="E34" s="133"/>
      <c r="F34" s="71"/>
    </row>
    <row r="35" spans="2:6" ht="17.25" customHeight="1" x14ac:dyDescent="0.25">
      <c r="B35" s="129"/>
      <c r="C35" s="131"/>
      <c r="D35" s="132"/>
      <c r="E35" s="133"/>
      <c r="F35" s="71"/>
    </row>
    <row r="36" spans="2:6" ht="17.25" customHeight="1" x14ac:dyDescent="0.25">
      <c r="B36" s="129"/>
      <c r="C36" s="131"/>
      <c r="D36" s="132"/>
      <c r="E36" s="133"/>
      <c r="F36" s="71"/>
    </row>
    <row r="37" spans="2:6" ht="17.25" customHeight="1" x14ac:dyDescent="0.25">
      <c r="B37" s="129"/>
      <c r="C37" s="131"/>
      <c r="D37" s="132"/>
      <c r="E37" s="133"/>
      <c r="F37" s="71"/>
    </row>
    <row r="38" spans="2:6" ht="17.25" customHeight="1" x14ac:dyDescent="0.25">
      <c r="B38" s="129"/>
      <c r="C38" s="131"/>
      <c r="D38" s="132"/>
      <c r="E38" s="133"/>
      <c r="F38" s="71"/>
    </row>
    <row r="39" spans="2:6" ht="17.25" customHeight="1" x14ac:dyDescent="0.25">
      <c r="B39" s="129"/>
      <c r="C39" s="131"/>
      <c r="D39" s="132"/>
      <c r="E39" s="133"/>
      <c r="F39" s="71"/>
    </row>
    <row r="40" spans="2:6" ht="17.25" customHeight="1" x14ac:dyDescent="0.25">
      <c r="B40" s="129"/>
      <c r="C40" s="131"/>
      <c r="D40" s="132"/>
      <c r="E40" s="133"/>
      <c r="F40" s="71"/>
    </row>
    <row r="41" spans="2:6" ht="17.25" customHeight="1" x14ac:dyDescent="0.25">
      <c r="B41" s="129"/>
      <c r="C41" s="131"/>
      <c r="D41" s="132"/>
      <c r="E41" s="133"/>
      <c r="F41" s="71"/>
    </row>
    <row r="42" spans="2:6" ht="17.25" customHeight="1" x14ac:dyDescent="0.25">
      <c r="B42" s="129"/>
      <c r="C42" s="131"/>
      <c r="D42" s="132"/>
      <c r="E42" s="133"/>
      <c r="F42" s="71"/>
    </row>
    <row r="43" spans="2:6" ht="17.25" customHeight="1" x14ac:dyDescent="0.25">
      <c r="B43" s="129"/>
      <c r="C43" s="131"/>
      <c r="D43" s="132"/>
      <c r="E43" s="133"/>
      <c r="F43" s="71"/>
    </row>
    <row r="44" spans="2:6" ht="17.25" customHeight="1" x14ac:dyDescent="0.25">
      <c r="B44" s="129"/>
      <c r="C44" s="131"/>
      <c r="D44" s="132"/>
      <c r="E44" s="133"/>
      <c r="F44" s="71"/>
    </row>
    <row r="45" spans="2:6" ht="17.25" customHeight="1" x14ac:dyDescent="0.25">
      <c r="B45" s="129"/>
      <c r="C45" s="131"/>
      <c r="D45" s="132"/>
      <c r="E45" s="133"/>
      <c r="F45" s="71"/>
    </row>
    <row r="46" spans="2:6" ht="17.25" customHeight="1" x14ac:dyDescent="0.25">
      <c r="B46" s="129"/>
      <c r="C46" s="131"/>
      <c r="D46" s="132"/>
      <c r="E46" s="133"/>
      <c r="F46" s="71"/>
    </row>
    <row r="47" spans="2:6" ht="17.25" customHeight="1" x14ac:dyDescent="0.25">
      <c r="B47" s="129"/>
      <c r="C47" s="131"/>
      <c r="D47" s="132"/>
      <c r="E47" s="133"/>
      <c r="F47" s="71"/>
    </row>
    <row r="48" spans="2:6" ht="17.25" customHeight="1" x14ac:dyDescent="0.25">
      <c r="B48" s="129"/>
      <c r="C48" s="131"/>
      <c r="D48" s="132"/>
      <c r="E48" s="133"/>
      <c r="F48" s="71"/>
    </row>
    <row r="49" spans="2:6" ht="17.25" customHeight="1" x14ac:dyDescent="0.25">
      <c r="B49" s="129"/>
      <c r="C49" s="131"/>
      <c r="D49" s="132"/>
      <c r="E49" s="133"/>
      <c r="F49" s="71"/>
    </row>
    <row r="50" spans="2:6" ht="17.25" customHeight="1" x14ac:dyDescent="0.25">
      <c r="B50" s="129"/>
      <c r="C50" s="131"/>
      <c r="D50" s="132"/>
      <c r="E50" s="133"/>
      <c r="F50" s="71"/>
    </row>
    <row r="51" spans="2:6" ht="17.25" customHeight="1" x14ac:dyDescent="0.25">
      <c r="B51" s="129"/>
      <c r="C51" s="131"/>
      <c r="D51" s="132"/>
      <c r="E51" s="133"/>
      <c r="F51" s="71"/>
    </row>
    <row r="52" spans="2:6" ht="17.25" customHeight="1" x14ac:dyDescent="0.25">
      <c r="B52" s="129"/>
      <c r="C52" s="131"/>
      <c r="D52" s="132"/>
      <c r="E52" s="133"/>
      <c r="F52" s="71"/>
    </row>
    <row r="53" spans="2:6" ht="17.25" customHeight="1" x14ac:dyDescent="0.25">
      <c r="B53" s="129"/>
      <c r="C53" s="131"/>
      <c r="D53" s="132"/>
      <c r="E53" s="133"/>
      <c r="F53" s="71"/>
    </row>
    <row r="54" spans="2:6" ht="17.25" customHeight="1" x14ac:dyDescent="0.25">
      <c r="B54" s="129"/>
      <c r="C54" s="131"/>
      <c r="D54" s="132"/>
      <c r="E54" s="133"/>
      <c r="F54" s="71"/>
    </row>
    <row r="55" spans="2:6" ht="17.25" customHeight="1" x14ac:dyDescent="0.25">
      <c r="B55" s="129"/>
      <c r="C55" s="131"/>
      <c r="D55" s="132"/>
      <c r="E55" s="133"/>
      <c r="F55" s="71"/>
    </row>
    <row r="56" spans="2:6" ht="17.25" customHeight="1" x14ac:dyDescent="0.25">
      <c r="B56" s="129"/>
      <c r="C56" s="131"/>
      <c r="D56" s="132"/>
      <c r="E56" s="133"/>
      <c r="F56" s="71"/>
    </row>
    <row r="57" spans="2:6" ht="17.25" customHeight="1" x14ac:dyDescent="0.25">
      <c r="B57" s="129"/>
      <c r="C57" s="131"/>
      <c r="D57" s="132"/>
      <c r="E57" s="133"/>
      <c r="F57" s="71"/>
    </row>
    <row r="58" spans="2:6" ht="17.25" customHeight="1" x14ac:dyDescent="0.25">
      <c r="B58" s="129"/>
      <c r="C58" s="131"/>
      <c r="D58" s="132"/>
      <c r="E58" s="133"/>
      <c r="F58" s="71"/>
    </row>
    <row r="59" spans="2:6" ht="17.25" customHeight="1" x14ac:dyDescent="0.25">
      <c r="B59" s="129"/>
      <c r="C59" s="131"/>
      <c r="D59" s="132"/>
      <c r="E59" s="133"/>
      <c r="F59" s="71"/>
    </row>
    <row r="60" spans="2:6" ht="17.25" customHeight="1" x14ac:dyDescent="0.25">
      <c r="B60" s="129"/>
      <c r="C60" s="131"/>
      <c r="D60" s="132"/>
      <c r="E60" s="133"/>
      <c r="F60" s="71"/>
    </row>
    <row r="61" spans="2:6" ht="17.25" customHeight="1" x14ac:dyDescent="0.25">
      <c r="B61" s="129"/>
      <c r="C61" s="131"/>
      <c r="D61" s="132"/>
      <c r="E61" s="133"/>
      <c r="F61" s="71"/>
    </row>
    <row r="62" spans="2:6" ht="17.25" customHeight="1" x14ac:dyDescent="0.25">
      <c r="B62" s="129"/>
      <c r="C62" s="131"/>
      <c r="D62" s="132"/>
      <c r="E62" s="133"/>
      <c r="F62" s="71"/>
    </row>
    <row r="63" spans="2:6" ht="17.25" customHeight="1" x14ac:dyDescent="0.25">
      <c r="B63" s="129"/>
      <c r="C63" s="131"/>
      <c r="D63" s="132"/>
      <c r="E63" s="133"/>
      <c r="F63" s="71"/>
    </row>
    <row r="64" spans="2:6" ht="17.25" customHeight="1" x14ac:dyDescent="0.25">
      <c r="B64" s="129"/>
      <c r="C64" s="131"/>
      <c r="D64" s="132"/>
      <c r="E64" s="133"/>
      <c r="F64" s="71"/>
    </row>
    <row r="65" spans="2:6" ht="17.25" customHeight="1" x14ac:dyDescent="0.25">
      <c r="B65" s="129"/>
      <c r="C65" s="131"/>
      <c r="D65" s="132"/>
      <c r="E65" s="133"/>
      <c r="F65" s="71"/>
    </row>
    <row r="66" spans="2:6" ht="17.25" customHeight="1" x14ac:dyDescent="0.25">
      <c r="B66" s="129"/>
      <c r="C66" s="131"/>
      <c r="D66" s="132"/>
      <c r="E66" s="133"/>
      <c r="F66" s="71"/>
    </row>
    <row r="67" spans="2:6" ht="17.25" customHeight="1" x14ac:dyDescent="0.25">
      <c r="B67" s="129"/>
      <c r="C67" s="131"/>
      <c r="D67" s="132"/>
      <c r="E67" s="133"/>
      <c r="F67" s="71"/>
    </row>
    <row r="68" spans="2:6" ht="17.25" customHeight="1" x14ac:dyDescent="0.25">
      <c r="B68" s="129"/>
      <c r="C68" s="131"/>
      <c r="D68" s="132"/>
      <c r="E68" s="133"/>
      <c r="F68" s="71"/>
    </row>
    <row r="69" spans="2:6" ht="17.25" customHeight="1" x14ac:dyDescent="0.25">
      <c r="B69" s="129"/>
      <c r="C69" s="131"/>
      <c r="D69" s="132"/>
      <c r="E69" s="133"/>
      <c r="F69" s="71"/>
    </row>
    <row r="70" spans="2:6" ht="17.25" customHeight="1" x14ac:dyDescent="0.25">
      <c r="B70" s="129"/>
      <c r="C70" s="131"/>
      <c r="D70" s="132"/>
      <c r="E70" s="133"/>
      <c r="F70" s="71"/>
    </row>
    <row r="71" spans="2:6" ht="17.25" customHeight="1" x14ac:dyDescent="0.25">
      <c r="B71" s="129"/>
      <c r="C71" s="131"/>
      <c r="D71" s="132"/>
      <c r="E71" s="133"/>
      <c r="F71" s="71"/>
    </row>
    <row r="72" spans="2:6" ht="17.25" customHeight="1" x14ac:dyDescent="0.25">
      <c r="B72" s="129"/>
      <c r="C72" s="131"/>
      <c r="D72" s="132"/>
      <c r="E72" s="133"/>
      <c r="F72" s="71"/>
    </row>
    <row r="73" spans="2:6" ht="17.25" customHeight="1" x14ac:dyDescent="0.25">
      <c r="B73" s="129"/>
      <c r="C73" s="131"/>
      <c r="D73" s="132"/>
      <c r="E73" s="133"/>
      <c r="F73" s="71"/>
    </row>
    <row r="74" spans="2:6" ht="17.25" customHeight="1" x14ac:dyDescent="0.25">
      <c r="B74" s="129"/>
      <c r="C74" s="131"/>
      <c r="D74" s="132"/>
      <c r="E74" s="133"/>
      <c r="F74" s="71"/>
    </row>
    <row r="75" spans="2:6" ht="17.25" customHeight="1" x14ac:dyDescent="0.25">
      <c r="B75" s="129"/>
      <c r="C75" s="131"/>
      <c r="D75" s="132"/>
      <c r="E75" s="133"/>
      <c r="F75" s="71"/>
    </row>
    <row r="76" spans="2:6" ht="17.25" customHeight="1" x14ac:dyDescent="0.25">
      <c r="B76" s="129"/>
      <c r="C76" s="131"/>
      <c r="D76" s="132"/>
      <c r="E76" s="133"/>
      <c r="F76" s="71"/>
    </row>
    <row r="77" spans="2:6" ht="17.25" customHeight="1" x14ac:dyDescent="0.25">
      <c r="B77" s="129"/>
      <c r="C77" s="131"/>
      <c r="D77" s="132"/>
      <c r="E77" s="133"/>
      <c r="F77" s="71"/>
    </row>
    <row r="78" spans="2:6" ht="17.25" customHeight="1" x14ac:dyDescent="0.25">
      <c r="B78" s="129"/>
      <c r="C78" s="131"/>
      <c r="D78" s="132"/>
      <c r="E78" s="133"/>
      <c r="F78" s="71"/>
    </row>
    <row r="79" spans="2:6" ht="17.25" customHeight="1" x14ac:dyDescent="0.25">
      <c r="B79" s="129"/>
      <c r="C79" s="131"/>
      <c r="D79" s="132"/>
      <c r="E79" s="133"/>
      <c r="F79" s="71"/>
    </row>
    <row r="80" spans="2:6" ht="17.25" customHeight="1" x14ac:dyDescent="0.25">
      <c r="B80" s="129"/>
      <c r="C80" s="131"/>
      <c r="D80" s="132"/>
      <c r="E80" s="133"/>
      <c r="F80" s="71"/>
    </row>
    <row r="81" spans="2:6" ht="17.25" customHeight="1" x14ac:dyDescent="0.25">
      <c r="B81" s="129"/>
      <c r="C81" s="131"/>
      <c r="D81" s="132"/>
      <c r="E81" s="133"/>
      <c r="F81" s="71"/>
    </row>
    <row r="82" spans="2:6" ht="17.25" customHeight="1" x14ac:dyDescent="0.25">
      <c r="B82" s="129"/>
      <c r="C82" s="131"/>
      <c r="D82" s="132"/>
      <c r="E82" s="133"/>
      <c r="F82" s="71"/>
    </row>
    <row r="83" spans="2:6" ht="17.25" customHeight="1" x14ac:dyDescent="0.25">
      <c r="B83" s="129"/>
      <c r="C83" s="131"/>
      <c r="D83" s="132"/>
      <c r="E83" s="133"/>
      <c r="F83" s="71"/>
    </row>
    <row r="84" spans="2:6" ht="17.25" customHeight="1" x14ac:dyDescent="0.25">
      <c r="B84" s="129"/>
      <c r="C84" s="131"/>
      <c r="D84" s="132"/>
      <c r="E84" s="133"/>
      <c r="F84" s="71"/>
    </row>
    <row r="85" spans="2:6" ht="17.25" customHeight="1" x14ac:dyDescent="0.25">
      <c r="B85" s="129"/>
      <c r="C85" s="131"/>
      <c r="D85" s="132"/>
      <c r="E85" s="133"/>
      <c r="F85" s="71"/>
    </row>
    <row r="86" spans="2:6" ht="17.25" customHeight="1" x14ac:dyDescent="0.25">
      <c r="B86" s="129"/>
      <c r="C86" s="131"/>
      <c r="D86" s="132"/>
      <c r="E86" s="133"/>
      <c r="F86" s="71"/>
    </row>
    <row r="87" spans="2:6" ht="17.25" customHeight="1" x14ac:dyDescent="0.25">
      <c r="B87" s="129"/>
      <c r="C87" s="131"/>
      <c r="D87" s="132"/>
      <c r="E87" s="133"/>
      <c r="F87" s="71"/>
    </row>
    <row r="88" spans="2:6" ht="17.25" customHeight="1" x14ac:dyDescent="0.25">
      <c r="B88" s="129"/>
      <c r="C88" s="131"/>
      <c r="D88" s="132"/>
      <c r="E88" s="133"/>
      <c r="F88" s="71"/>
    </row>
    <row r="89" spans="2:6" ht="17.25" customHeight="1" x14ac:dyDescent="0.25">
      <c r="B89" s="129"/>
      <c r="C89" s="131"/>
      <c r="D89" s="132"/>
      <c r="E89" s="133"/>
      <c r="F89" s="71"/>
    </row>
    <row r="90" spans="2:6" ht="17.25" customHeight="1" x14ac:dyDescent="0.25">
      <c r="B90" s="129"/>
      <c r="C90" s="131"/>
      <c r="D90" s="132"/>
      <c r="E90" s="133"/>
      <c r="F90" s="71"/>
    </row>
    <row r="91" spans="2:6" ht="17.25" customHeight="1" x14ac:dyDescent="0.25">
      <c r="B91" s="129"/>
      <c r="C91" s="131"/>
      <c r="D91" s="132"/>
      <c r="E91" s="133"/>
      <c r="F91" s="71"/>
    </row>
    <row r="92" spans="2:6" ht="17.25" customHeight="1" x14ac:dyDescent="0.25">
      <c r="B92" s="129"/>
      <c r="C92" s="131"/>
      <c r="D92" s="132"/>
      <c r="E92" s="133"/>
      <c r="F92" s="71"/>
    </row>
    <row r="93" spans="2:6" ht="17.25" customHeight="1" x14ac:dyDescent="0.25">
      <c r="B93" s="129"/>
      <c r="C93" s="131"/>
      <c r="D93" s="132"/>
      <c r="E93" s="133"/>
      <c r="F93" s="71"/>
    </row>
    <row r="94" spans="2:6" ht="17.25" customHeight="1" x14ac:dyDescent="0.25">
      <c r="B94" s="129"/>
      <c r="C94" s="131"/>
      <c r="D94" s="132"/>
      <c r="E94" s="133"/>
      <c r="F94" s="71"/>
    </row>
    <row r="95" spans="2:6" ht="17.25" customHeight="1" x14ac:dyDescent="0.25">
      <c r="B95" s="129"/>
      <c r="C95" s="131"/>
      <c r="D95" s="132"/>
      <c r="E95" s="133"/>
      <c r="F95" s="71"/>
    </row>
    <row r="96" spans="2:6" ht="17.25" customHeight="1" x14ac:dyDescent="0.25">
      <c r="B96" s="129"/>
      <c r="C96" s="131"/>
      <c r="D96" s="132"/>
      <c r="E96" s="133"/>
      <c r="F96" s="71"/>
    </row>
    <row r="97" spans="2:6" ht="17.25" customHeight="1" x14ac:dyDescent="0.25">
      <c r="B97" s="129"/>
      <c r="C97" s="131"/>
      <c r="D97" s="132"/>
      <c r="E97" s="133"/>
      <c r="F97" s="71"/>
    </row>
    <row r="98" spans="2:6" ht="17.25" customHeight="1" x14ac:dyDescent="0.25">
      <c r="B98" s="129"/>
      <c r="C98" s="131"/>
      <c r="D98" s="132"/>
      <c r="E98" s="133"/>
      <c r="F98" s="71"/>
    </row>
    <row r="99" spans="2:6" ht="17.25" customHeight="1" x14ac:dyDescent="0.25">
      <c r="B99" s="129"/>
      <c r="C99" s="131"/>
      <c r="D99" s="132"/>
      <c r="E99" s="133"/>
      <c r="F99" s="71"/>
    </row>
    <row r="100" spans="2:6" ht="17.25" customHeight="1" x14ac:dyDescent="0.25">
      <c r="B100" s="129"/>
      <c r="C100" s="131"/>
      <c r="D100" s="132"/>
      <c r="E100" s="133"/>
      <c r="F100" s="71"/>
    </row>
    <row r="101" spans="2:6" ht="17.25" customHeight="1" x14ac:dyDescent="0.25">
      <c r="B101" s="129"/>
      <c r="C101" s="131"/>
      <c r="D101" s="132"/>
      <c r="E101" s="133"/>
      <c r="F101" s="71"/>
    </row>
    <row r="102" spans="2:6" ht="17.25" customHeight="1" x14ac:dyDescent="0.25">
      <c r="B102" s="129"/>
      <c r="C102" s="131"/>
      <c r="D102" s="132"/>
      <c r="E102" s="133"/>
      <c r="F102" s="71"/>
    </row>
    <row r="103" spans="2:6" ht="17.25" customHeight="1" x14ac:dyDescent="0.25">
      <c r="B103" s="129"/>
      <c r="C103" s="131"/>
      <c r="D103" s="132"/>
      <c r="E103" s="133"/>
      <c r="F103" s="71"/>
    </row>
    <row r="104" spans="2:6" ht="17.25" customHeight="1" x14ac:dyDescent="0.25">
      <c r="B104" s="129"/>
      <c r="C104" s="131"/>
      <c r="D104" s="132"/>
      <c r="E104" s="133"/>
      <c r="F104" s="71"/>
    </row>
    <row r="105" spans="2:6" ht="17.25" customHeight="1" x14ac:dyDescent="0.25">
      <c r="B105" s="129"/>
      <c r="C105" s="131"/>
      <c r="D105" s="132"/>
      <c r="E105" s="133"/>
      <c r="F105" s="71"/>
    </row>
    <row r="106" spans="2:6" ht="17.25" customHeight="1" x14ac:dyDescent="0.25">
      <c r="B106" s="129"/>
      <c r="C106" s="131"/>
      <c r="D106" s="132"/>
      <c r="E106" s="133"/>
      <c r="F106" s="71"/>
    </row>
    <row r="107" spans="2:6" ht="17.25" customHeight="1" x14ac:dyDescent="0.25">
      <c r="B107" s="129"/>
      <c r="C107" s="131"/>
      <c r="D107" s="132"/>
      <c r="E107" s="133"/>
      <c r="F107" s="71"/>
    </row>
    <row r="108" spans="2:6" ht="17.25" customHeight="1" x14ac:dyDescent="0.25">
      <c r="B108" s="129"/>
      <c r="C108" s="131"/>
      <c r="D108" s="132"/>
      <c r="E108" s="133"/>
      <c r="F108" s="71"/>
    </row>
    <row r="109" spans="2:6" ht="17.25" customHeight="1" x14ac:dyDescent="0.25">
      <c r="B109" s="129"/>
      <c r="C109" s="131"/>
      <c r="D109" s="132"/>
      <c r="E109" s="133"/>
      <c r="F109" s="71"/>
    </row>
    <row r="110" spans="2:6" ht="17.25" customHeight="1" x14ac:dyDescent="0.25">
      <c r="B110" s="129"/>
      <c r="C110" s="131"/>
      <c r="D110" s="132"/>
      <c r="E110" s="133"/>
      <c r="F110" s="71"/>
    </row>
    <row r="111" spans="2:6" ht="17.25" customHeight="1" x14ac:dyDescent="0.25">
      <c r="B111" s="129"/>
      <c r="C111" s="131"/>
      <c r="D111" s="132"/>
      <c r="E111" s="133"/>
      <c r="F111" s="71"/>
    </row>
    <row r="112" spans="2:6" ht="17.25" customHeight="1" x14ac:dyDescent="0.25">
      <c r="B112" s="129"/>
      <c r="C112" s="131"/>
      <c r="D112" s="132"/>
      <c r="E112" s="133"/>
      <c r="F112" s="71"/>
    </row>
  </sheetData>
  <mergeCells count="1">
    <mergeCell ref="C1:F1"/>
  </mergeCells>
  <pageMargins left="0.27559055118110237" right="0.27559055118110237" top="0.27559055118110237" bottom="0.27559055118110237" header="0" footer="0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C23" sqref="C23:E28"/>
    </sheetView>
  </sheetViews>
  <sheetFormatPr defaultRowHeight="15" x14ac:dyDescent="0.25"/>
  <cols>
    <col min="2" max="2" width="28" customWidth="1"/>
    <col min="3" max="3" width="11.42578125" customWidth="1"/>
    <col min="4" max="4" width="4.5703125" bestFit="1" customWidth="1"/>
    <col min="5" max="5" width="15.85546875" customWidth="1"/>
    <col min="6" max="6" width="21.140625" bestFit="1" customWidth="1"/>
  </cols>
  <sheetData>
    <row r="1" spans="1:6" ht="15.75" x14ac:dyDescent="0.25">
      <c r="B1" s="251" t="s">
        <v>50</v>
      </c>
      <c r="C1" s="251"/>
      <c r="D1" s="251"/>
      <c r="E1" s="251"/>
      <c r="F1" s="251"/>
    </row>
    <row r="3" spans="1:6" ht="43.5" customHeight="1" x14ac:dyDescent="0.25">
      <c r="A3" s="92"/>
      <c r="B3" s="129" t="s">
        <v>87</v>
      </c>
      <c r="C3" s="130" t="s">
        <v>88</v>
      </c>
      <c r="D3" s="129" t="s">
        <v>89</v>
      </c>
      <c r="E3" s="129" t="s">
        <v>3</v>
      </c>
      <c r="F3" s="129" t="s">
        <v>2</v>
      </c>
    </row>
    <row r="4" spans="1:6" ht="17.25" customHeight="1" x14ac:dyDescent="0.25">
      <c r="A4" s="92"/>
      <c r="B4" s="131" t="s">
        <v>109</v>
      </c>
      <c r="C4" s="129">
        <v>70</v>
      </c>
      <c r="D4" s="132" t="s">
        <v>91</v>
      </c>
      <c r="E4" s="133">
        <v>39234</v>
      </c>
      <c r="F4" s="71" t="s">
        <v>74</v>
      </c>
    </row>
    <row r="5" spans="1:6" ht="17.25" customHeight="1" x14ac:dyDescent="0.25">
      <c r="A5" s="92"/>
      <c r="B5" s="131" t="s">
        <v>110</v>
      </c>
      <c r="C5" s="129">
        <v>69</v>
      </c>
      <c r="D5" s="132" t="s">
        <v>91</v>
      </c>
      <c r="E5" s="133">
        <v>39323</v>
      </c>
      <c r="F5" s="71" t="s">
        <v>74</v>
      </c>
    </row>
    <row r="6" spans="1:6" ht="17.25" customHeight="1" x14ac:dyDescent="0.25">
      <c r="A6" s="92"/>
      <c r="B6" s="131" t="s">
        <v>111</v>
      </c>
      <c r="C6" s="129">
        <v>87</v>
      </c>
      <c r="D6" s="132" t="s">
        <v>91</v>
      </c>
      <c r="E6" s="133">
        <v>39342</v>
      </c>
      <c r="F6" s="71" t="s">
        <v>74</v>
      </c>
    </row>
    <row r="7" spans="1:6" ht="17.25" customHeight="1" x14ac:dyDescent="0.25">
      <c r="A7" s="92"/>
      <c r="B7" s="131" t="s">
        <v>112</v>
      </c>
      <c r="C7" s="129">
        <v>67</v>
      </c>
      <c r="D7" s="132" t="s">
        <v>91</v>
      </c>
      <c r="E7" s="133">
        <v>39359</v>
      </c>
      <c r="F7" s="71" t="s">
        <v>74</v>
      </c>
    </row>
    <row r="8" spans="1:6" ht="17.25" customHeight="1" x14ac:dyDescent="0.25">
      <c r="A8" s="92"/>
      <c r="B8" s="131" t="s">
        <v>114</v>
      </c>
      <c r="C8" s="129">
        <v>63</v>
      </c>
      <c r="D8" s="132" t="s">
        <v>91</v>
      </c>
      <c r="E8" s="133">
        <v>39231</v>
      </c>
      <c r="F8" s="71" t="s">
        <v>74</v>
      </c>
    </row>
    <row r="9" spans="1:6" ht="17.25" customHeight="1" x14ac:dyDescent="0.25">
      <c r="A9" s="92"/>
      <c r="B9" s="131" t="s">
        <v>117</v>
      </c>
      <c r="C9" s="129">
        <v>64</v>
      </c>
      <c r="D9" s="132" t="s">
        <v>91</v>
      </c>
      <c r="E9" s="133">
        <v>39378</v>
      </c>
      <c r="F9" s="71" t="s">
        <v>74</v>
      </c>
    </row>
    <row r="10" spans="1:6" ht="17.25" customHeight="1" x14ac:dyDescent="0.25">
      <c r="A10" s="92"/>
      <c r="B10" s="131" t="s">
        <v>108</v>
      </c>
      <c r="C10" s="129">
        <v>60</v>
      </c>
      <c r="D10" s="132" t="s">
        <v>90</v>
      </c>
      <c r="E10" s="133">
        <v>39267</v>
      </c>
      <c r="F10" s="71" t="s">
        <v>74</v>
      </c>
    </row>
    <row r="11" spans="1:6" ht="17.25" customHeight="1" x14ac:dyDescent="0.25">
      <c r="A11" s="92"/>
      <c r="B11" s="131" t="s">
        <v>113</v>
      </c>
      <c r="C11" s="129">
        <v>75</v>
      </c>
      <c r="D11" s="132" t="s">
        <v>90</v>
      </c>
      <c r="E11" s="133">
        <v>39118</v>
      </c>
      <c r="F11" s="71" t="s">
        <v>74</v>
      </c>
    </row>
    <row r="12" spans="1:6" ht="17.25" customHeight="1" x14ac:dyDescent="0.25">
      <c r="A12" s="92"/>
      <c r="B12" s="131" t="s">
        <v>115</v>
      </c>
      <c r="C12" s="129">
        <v>78</v>
      </c>
      <c r="D12" s="132" t="s">
        <v>90</v>
      </c>
      <c r="E12" s="133">
        <v>39261</v>
      </c>
      <c r="F12" s="71" t="s">
        <v>74</v>
      </c>
    </row>
    <row r="13" spans="1:6" ht="17.25" customHeight="1" x14ac:dyDescent="0.25">
      <c r="A13" s="92"/>
      <c r="B13" s="131" t="s">
        <v>116</v>
      </c>
      <c r="C13" s="129">
        <v>84</v>
      </c>
      <c r="D13" s="132" t="s">
        <v>90</v>
      </c>
      <c r="E13" s="133">
        <v>39304</v>
      </c>
      <c r="F13" s="71" t="s">
        <v>74</v>
      </c>
    </row>
    <row r="14" spans="1:6" ht="17.25" customHeight="1" x14ac:dyDescent="0.25">
      <c r="A14" s="92"/>
      <c r="B14" s="131" t="s">
        <v>118</v>
      </c>
      <c r="C14" s="129">
        <v>81</v>
      </c>
      <c r="D14" s="132" t="s">
        <v>90</v>
      </c>
      <c r="E14" s="133">
        <v>39233</v>
      </c>
      <c r="F14" s="71" t="s">
        <v>74</v>
      </c>
    </row>
    <row r="15" spans="1:6" ht="17.25" customHeight="1" x14ac:dyDescent="0.25">
      <c r="A15" s="92"/>
      <c r="B15" s="131" t="s">
        <v>119</v>
      </c>
      <c r="C15" s="129">
        <v>72</v>
      </c>
      <c r="D15" s="132" t="s">
        <v>90</v>
      </c>
      <c r="E15" s="133">
        <v>39229</v>
      </c>
      <c r="F15" s="71" t="s">
        <v>74</v>
      </c>
    </row>
    <row r="16" spans="1:6" ht="17.25" customHeight="1" x14ac:dyDescent="0.25">
      <c r="B16" s="143"/>
      <c r="C16" s="144"/>
      <c r="D16" s="145"/>
      <c r="E16" s="146"/>
      <c r="F16" s="147"/>
    </row>
    <row r="17" spans="1:6" ht="43.5" customHeight="1" x14ac:dyDescent="0.25">
      <c r="A17" s="92"/>
      <c r="B17" s="129" t="s">
        <v>87</v>
      </c>
      <c r="C17" s="130" t="s">
        <v>88</v>
      </c>
      <c r="D17" s="129" t="s">
        <v>89</v>
      </c>
      <c r="E17" s="129" t="s">
        <v>3</v>
      </c>
      <c r="F17" s="129" t="s">
        <v>2</v>
      </c>
    </row>
    <row r="18" spans="1:6" x14ac:dyDescent="0.25">
      <c r="A18" s="92">
        <v>1</v>
      </c>
      <c r="B18" s="131" t="s">
        <v>97</v>
      </c>
      <c r="C18" s="129">
        <v>185</v>
      </c>
      <c r="D18" s="132" t="s">
        <v>91</v>
      </c>
      <c r="E18" s="133">
        <v>39357</v>
      </c>
      <c r="F18" s="134" t="s">
        <v>75</v>
      </c>
    </row>
    <row r="19" spans="1:6" x14ac:dyDescent="0.25">
      <c r="A19" s="92">
        <v>2</v>
      </c>
      <c r="B19" s="131" t="s">
        <v>98</v>
      </c>
      <c r="C19" s="129">
        <v>74</v>
      </c>
      <c r="D19" s="132" t="s">
        <v>91</v>
      </c>
      <c r="E19" s="133">
        <v>39127</v>
      </c>
      <c r="F19" s="134" t="s">
        <v>75</v>
      </c>
    </row>
    <row r="20" spans="1:6" x14ac:dyDescent="0.25">
      <c r="A20" s="92">
        <v>3</v>
      </c>
      <c r="B20" s="131" t="s">
        <v>99</v>
      </c>
      <c r="C20" s="129">
        <v>157</v>
      </c>
      <c r="D20" s="132" t="s">
        <v>91</v>
      </c>
      <c r="E20" s="133">
        <v>39339</v>
      </c>
      <c r="F20" s="134" t="s">
        <v>75</v>
      </c>
    </row>
    <row r="21" spans="1:6" x14ac:dyDescent="0.25">
      <c r="A21" s="92">
        <v>4</v>
      </c>
      <c r="B21" s="131" t="s">
        <v>100</v>
      </c>
      <c r="C21" s="129">
        <v>108</v>
      </c>
      <c r="D21" s="132" t="s">
        <v>91</v>
      </c>
      <c r="E21" s="133">
        <v>39078</v>
      </c>
      <c r="F21" s="134" t="s">
        <v>75</v>
      </c>
    </row>
    <row r="22" spans="1:6" x14ac:dyDescent="0.25">
      <c r="A22" s="92">
        <v>5</v>
      </c>
      <c r="B22" s="131" t="s">
        <v>101</v>
      </c>
      <c r="C22" s="129">
        <v>71</v>
      </c>
      <c r="D22" s="132" t="s">
        <v>91</v>
      </c>
      <c r="E22" s="133">
        <v>39358</v>
      </c>
      <c r="F22" s="134" t="s">
        <v>75</v>
      </c>
    </row>
    <row r="23" spans="1:6" x14ac:dyDescent="0.25">
      <c r="A23" s="92">
        <v>6</v>
      </c>
      <c r="B23" s="131" t="s">
        <v>102</v>
      </c>
      <c r="C23" s="129">
        <v>184</v>
      </c>
      <c r="D23" s="132" t="s">
        <v>90</v>
      </c>
      <c r="E23" s="133">
        <v>39071</v>
      </c>
      <c r="F23" s="134" t="s">
        <v>75</v>
      </c>
    </row>
    <row r="24" spans="1:6" x14ac:dyDescent="0.25">
      <c r="A24" s="92">
        <v>7</v>
      </c>
      <c r="B24" s="131" t="s">
        <v>103</v>
      </c>
      <c r="C24" s="129">
        <v>192</v>
      </c>
      <c r="D24" s="132" t="s">
        <v>90</v>
      </c>
      <c r="E24" s="133">
        <v>39367</v>
      </c>
      <c r="F24" s="134" t="s">
        <v>75</v>
      </c>
    </row>
    <row r="25" spans="1:6" x14ac:dyDescent="0.25">
      <c r="A25" s="92">
        <v>8</v>
      </c>
      <c r="B25" s="131" t="s">
        <v>104</v>
      </c>
      <c r="C25" s="129">
        <v>171</v>
      </c>
      <c r="D25" s="132" t="s">
        <v>90</v>
      </c>
      <c r="E25" s="133">
        <v>39260</v>
      </c>
      <c r="F25" s="134" t="s">
        <v>75</v>
      </c>
    </row>
    <row r="26" spans="1:6" x14ac:dyDescent="0.25">
      <c r="A26" s="92">
        <v>9</v>
      </c>
      <c r="B26" s="131" t="s">
        <v>105</v>
      </c>
      <c r="C26" s="129">
        <v>164</v>
      </c>
      <c r="D26" s="132" t="s">
        <v>90</v>
      </c>
      <c r="E26" s="133">
        <v>39064</v>
      </c>
      <c r="F26" s="134" t="s">
        <v>75</v>
      </c>
    </row>
    <row r="27" spans="1:6" x14ac:dyDescent="0.25">
      <c r="A27" s="92">
        <v>10</v>
      </c>
      <c r="B27" s="131" t="s">
        <v>106</v>
      </c>
      <c r="C27" s="129">
        <v>200</v>
      </c>
      <c r="D27" s="132" t="s">
        <v>90</v>
      </c>
      <c r="E27" s="133">
        <v>39404</v>
      </c>
      <c r="F27" s="134" t="s">
        <v>75</v>
      </c>
    </row>
    <row r="28" spans="1:6" x14ac:dyDescent="0.25">
      <c r="A28" s="92">
        <v>11</v>
      </c>
      <c r="B28" s="131" t="s">
        <v>107</v>
      </c>
      <c r="C28" s="129">
        <v>175</v>
      </c>
      <c r="D28" s="132" t="s">
        <v>90</v>
      </c>
      <c r="E28" s="133">
        <v>39335</v>
      </c>
      <c r="F28" s="134" t="s">
        <v>75</v>
      </c>
    </row>
  </sheetData>
  <autoFilter ref="A3:F3">
    <sortState ref="A4:F20">
      <sortCondition ref="D3"/>
    </sortState>
  </autoFilter>
  <mergeCells count="1">
    <mergeCell ref="B1:F1"/>
  </mergeCells>
  <pageMargins left="0.27559055118110237" right="0.27559055118110237" top="0.27559055118110237" bottom="0.27559055118110237" header="0" footer="0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0"/>
  <sheetViews>
    <sheetView topLeftCell="A4" workbookViewId="0">
      <selection activeCell="H16" sqref="H16"/>
    </sheetView>
  </sheetViews>
  <sheetFormatPr defaultRowHeight="15" x14ac:dyDescent="0.25"/>
  <cols>
    <col min="1" max="1" width="4.7109375" customWidth="1"/>
    <col min="2" max="2" width="73.28515625" customWidth="1"/>
    <col min="3" max="3" width="17.42578125" customWidth="1"/>
    <col min="4" max="4" width="19.140625" customWidth="1"/>
    <col min="5" max="5" width="18.28515625" customWidth="1"/>
  </cols>
  <sheetData>
    <row r="1" spans="1:5" ht="55.5" customHeight="1" x14ac:dyDescent="0.3">
      <c r="A1" s="253" t="s">
        <v>185</v>
      </c>
      <c r="B1" s="254"/>
      <c r="C1" s="254"/>
      <c r="D1" s="254"/>
      <c r="E1" s="254"/>
    </row>
    <row r="2" spans="1:5" ht="7.5" customHeight="1" x14ac:dyDescent="0.25"/>
    <row r="3" spans="1:5" ht="21" customHeight="1" x14ac:dyDescent="0.25">
      <c r="B3" t="s">
        <v>195</v>
      </c>
      <c r="C3" s="236" t="s">
        <v>47</v>
      </c>
      <c r="D3" s="236"/>
      <c r="E3" s="236"/>
    </row>
    <row r="4" spans="1:5" ht="4.5" customHeight="1" x14ac:dyDescent="0.25"/>
    <row r="5" spans="1:5" ht="24.95" customHeight="1" x14ac:dyDescent="0.25">
      <c r="A5" s="252" t="s">
        <v>50</v>
      </c>
      <c r="B5" s="252"/>
      <c r="C5" s="252"/>
      <c r="D5" s="252"/>
      <c r="E5" s="252"/>
    </row>
    <row r="6" spans="1:5" ht="24.95" customHeight="1" x14ac:dyDescent="0.25">
      <c r="A6" s="102" t="s">
        <v>53</v>
      </c>
      <c r="B6" s="102" t="s">
        <v>52</v>
      </c>
      <c r="C6" s="102" t="s">
        <v>48</v>
      </c>
      <c r="D6" s="102" t="s">
        <v>49</v>
      </c>
      <c r="E6" s="102" t="s">
        <v>33</v>
      </c>
    </row>
    <row r="7" spans="1:5" ht="21" customHeight="1" x14ac:dyDescent="0.25">
      <c r="A7" s="109">
        <v>1</v>
      </c>
      <c r="B7" s="114" t="str">
        <f>'команда город'!F3</f>
        <v>МКОУ «Куртамышская СОШ №1»</v>
      </c>
      <c r="C7" s="117">
        <f>'команда город'!D32</f>
        <v>1391</v>
      </c>
      <c r="D7" s="109">
        <v>10</v>
      </c>
      <c r="E7" s="160">
        <f>RANK(C7,$C$7:$C$16)</f>
        <v>9</v>
      </c>
    </row>
    <row r="8" spans="1:5" ht="21" customHeight="1" x14ac:dyDescent="0.25">
      <c r="A8" s="109">
        <v>2</v>
      </c>
      <c r="B8" s="114" t="str">
        <f>'команда город'!F36</f>
        <v>МБОУ «СОШ №2» г. Катайск</v>
      </c>
      <c r="C8" s="117">
        <f>'команда город'!D65</f>
        <v>1483</v>
      </c>
      <c r="D8" s="109">
        <v>10</v>
      </c>
      <c r="E8" s="160">
        <f t="shared" ref="E8:E16" si="0">RANK(C8,$C$7:$C$16)</f>
        <v>7</v>
      </c>
    </row>
    <row r="9" spans="1:5" ht="21" customHeight="1" x14ac:dyDescent="0.25">
      <c r="A9" s="109">
        <v>3</v>
      </c>
      <c r="B9" s="114" t="str">
        <f>'команда город'!F70</f>
        <v>МБОУ  «СОШ № 56»  г. Курган</v>
      </c>
      <c r="C9" s="117">
        <f>'команда город'!D99</f>
        <v>2325</v>
      </c>
      <c r="D9" s="109">
        <v>10</v>
      </c>
      <c r="E9" s="160">
        <f t="shared" si="0"/>
        <v>1</v>
      </c>
    </row>
    <row r="10" spans="1:5" ht="21" customHeight="1" x14ac:dyDescent="0.25">
      <c r="A10" s="109">
        <v>4</v>
      </c>
      <c r="B10" s="114" t="str">
        <f>'команда город'!F104</f>
        <v>ГБОУ  «Губернаторская Куртамышская кадетская школа-интернат»</v>
      </c>
      <c r="C10" s="117">
        <f>'команда город'!D133</f>
        <v>1696</v>
      </c>
      <c r="D10" s="109">
        <v>10</v>
      </c>
      <c r="E10" s="160">
        <f t="shared" si="0"/>
        <v>4</v>
      </c>
    </row>
    <row r="11" spans="1:5" ht="21" customHeight="1" x14ac:dyDescent="0.25">
      <c r="A11" s="109">
        <v>5</v>
      </c>
      <c r="B11" s="114" t="str">
        <f>'команда город'!F138</f>
        <v>МБОУ «СОШ № 15», г. Шадринск</v>
      </c>
      <c r="C11" s="117">
        <f>'команда город'!D167</f>
        <v>1671</v>
      </c>
      <c r="D11" s="109">
        <v>10</v>
      </c>
      <c r="E11" s="160">
        <f t="shared" si="0"/>
        <v>5</v>
      </c>
    </row>
    <row r="12" spans="1:5" ht="21" customHeight="1" x14ac:dyDescent="0.25">
      <c r="A12" s="109">
        <v>6</v>
      </c>
      <c r="B12" s="114" t="str">
        <f>'команда город'!F172</f>
        <v>МБОУ «Лебяжьевская СОШ»</v>
      </c>
      <c r="C12" s="117">
        <f>'команда город'!D201</f>
        <v>1130</v>
      </c>
      <c r="D12" s="109">
        <v>10</v>
      </c>
      <c r="E12" s="160">
        <f t="shared" si="0"/>
        <v>10</v>
      </c>
    </row>
    <row r="13" spans="1:5" ht="21" customHeight="1" x14ac:dyDescent="0.25">
      <c r="A13" s="109">
        <v>7</v>
      </c>
      <c r="B13" s="114" t="str">
        <f>'команда город'!F205</f>
        <v>МБОУ  «Макушинская СОШ № 1»</v>
      </c>
      <c r="C13" s="117">
        <f>'команда город'!D234</f>
        <v>1894</v>
      </c>
      <c r="D13" s="109">
        <v>10</v>
      </c>
      <c r="E13" s="160">
        <f t="shared" si="0"/>
        <v>3</v>
      </c>
    </row>
    <row r="14" spans="1:5" ht="21" customHeight="1" x14ac:dyDescent="0.25">
      <c r="A14" s="109">
        <v>8</v>
      </c>
      <c r="B14" s="114" t="str">
        <f>'команда город'!F238</f>
        <v>МКОУ  «СОШ № 4», г. Шумиха</v>
      </c>
      <c r="C14" s="117">
        <f>'команда город'!D267</f>
        <v>1440</v>
      </c>
      <c r="D14" s="109">
        <v>10</v>
      </c>
      <c r="E14" s="160">
        <f t="shared" si="0"/>
        <v>8</v>
      </c>
    </row>
    <row r="15" spans="1:5" ht="21" customHeight="1" x14ac:dyDescent="0.25">
      <c r="A15" s="109">
        <v>9</v>
      </c>
      <c r="B15" s="114" t="str">
        <f>'команда город'!F271</f>
        <v>МКОУ  «Мишкинская СОШ»</v>
      </c>
      <c r="C15" s="117">
        <f>'команда город'!D300</f>
        <v>2011</v>
      </c>
      <c r="D15" s="109">
        <v>10</v>
      </c>
      <c r="E15" s="160">
        <f t="shared" si="0"/>
        <v>2</v>
      </c>
    </row>
    <row r="16" spans="1:5" ht="21" customHeight="1" x14ac:dyDescent="0.25">
      <c r="A16" s="109">
        <v>10</v>
      </c>
      <c r="B16" s="114" t="str">
        <f>'команда город'!F304</f>
        <v>МКОУ «Варгашинская СОШ № 3»</v>
      </c>
      <c r="C16" s="117">
        <f>'команда город'!D333</f>
        <v>1499</v>
      </c>
      <c r="D16" s="109">
        <v>10</v>
      </c>
      <c r="E16" s="160">
        <f t="shared" si="0"/>
        <v>6</v>
      </c>
    </row>
    <row r="17" spans="1:4" ht="15.75" x14ac:dyDescent="0.25">
      <c r="A17" s="100"/>
      <c r="B17" s="101"/>
      <c r="C17" s="100"/>
      <c r="D17" s="100"/>
    </row>
    <row r="18" spans="1:4" x14ac:dyDescent="0.25">
      <c r="B18" t="s">
        <v>55</v>
      </c>
    </row>
    <row r="20" spans="1:4" x14ac:dyDescent="0.25">
      <c r="B20" t="s">
        <v>54</v>
      </c>
    </row>
  </sheetData>
  <sheetProtection sheet="1" objects="1" scenarios="1"/>
  <mergeCells count="3">
    <mergeCell ref="A5:E5"/>
    <mergeCell ref="A1:E1"/>
    <mergeCell ref="C3:E3"/>
  </mergeCells>
  <printOptions horizontalCentered="1"/>
  <pageMargins left="0.43307086614173229" right="0.43307086614173229" top="0.43307086614173229" bottom="0.43307086614173229" header="0" footer="0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0"/>
  <sheetViews>
    <sheetView workbookViewId="0">
      <selection activeCell="G9" sqref="G9"/>
    </sheetView>
  </sheetViews>
  <sheetFormatPr defaultRowHeight="15" x14ac:dyDescent="0.25"/>
  <cols>
    <col min="1" max="1" width="4.7109375" customWidth="1"/>
    <col min="2" max="2" width="73.28515625" customWidth="1"/>
    <col min="3" max="3" width="33" customWidth="1"/>
    <col min="4" max="4" width="18.28515625" customWidth="1"/>
  </cols>
  <sheetData>
    <row r="1" spans="1:4" ht="55.5" customHeight="1" x14ac:dyDescent="0.3">
      <c r="A1" s="253" t="s">
        <v>186</v>
      </c>
      <c r="B1" s="254"/>
      <c r="C1" s="254"/>
      <c r="D1" s="254"/>
    </row>
    <row r="2" spans="1:4" ht="7.5" customHeight="1" x14ac:dyDescent="0.25"/>
    <row r="3" spans="1:4" ht="14.25" customHeight="1" x14ac:dyDescent="0.25">
      <c r="B3" t="s">
        <v>195</v>
      </c>
      <c r="C3" s="236"/>
      <c r="D3" s="236"/>
    </row>
    <row r="4" spans="1:4" ht="9.75" customHeight="1" x14ac:dyDescent="0.25"/>
    <row r="5" spans="1:4" ht="24.95" customHeight="1" x14ac:dyDescent="0.25">
      <c r="A5" s="252" t="s">
        <v>50</v>
      </c>
      <c r="B5" s="252"/>
      <c r="C5" s="252"/>
      <c r="D5" s="252"/>
    </row>
    <row r="6" spans="1:4" ht="24.95" customHeight="1" x14ac:dyDescent="0.25">
      <c r="A6" s="102" t="s">
        <v>53</v>
      </c>
      <c r="B6" s="102" t="s">
        <v>52</v>
      </c>
      <c r="C6" s="102" t="s">
        <v>81</v>
      </c>
      <c r="D6" s="102" t="s">
        <v>33</v>
      </c>
    </row>
    <row r="7" spans="1:4" ht="23.1" customHeight="1" x14ac:dyDescent="0.25">
      <c r="A7" s="109">
        <v>1</v>
      </c>
      <c r="B7" s="114" t="str">
        <f>'команда город'!F3</f>
        <v>МКОУ «Куртамышская СОШ №1»</v>
      </c>
      <c r="C7" s="208">
        <v>7.3067129629629628E-3</v>
      </c>
      <c r="D7" s="160">
        <f>RANK(C7,$C$7:$C$16,1)</f>
        <v>9</v>
      </c>
    </row>
    <row r="8" spans="1:4" ht="23.1" customHeight="1" x14ac:dyDescent="0.25">
      <c r="A8" s="109">
        <v>2</v>
      </c>
      <c r="B8" s="114" t="str">
        <f>'команда город'!F36</f>
        <v>МБОУ «СОШ №2» г. Катайск</v>
      </c>
      <c r="C8" s="208">
        <v>7.2337962962962963E-3</v>
      </c>
      <c r="D8" s="160">
        <f t="shared" ref="D8:D16" si="0">RANK(C8,$C$7:$C$16,1)</f>
        <v>8</v>
      </c>
    </row>
    <row r="9" spans="1:4" ht="23.1" customHeight="1" x14ac:dyDescent="0.25">
      <c r="A9" s="109">
        <v>3</v>
      </c>
      <c r="B9" s="114" t="str">
        <f>'команда город'!F70</f>
        <v>МБОУ  «СОШ № 56»  г. Курган</v>
      </c>
      <c r="C9" s="208">
        <v>6.0995370370370361E-3</v>
      </c>
      <c r="D9" s="160">
        <f t="shared" si="0"/>
        <v>1</v>
      </c>
    </row>
    <row r="10" spans="1:4" ht="23.1" customHeight="1" x14ac:dyDescent="0.25">
      <c r="A10" s="109">
        <v>4</v>
      </c>
      <c r="B10" s="114" t="str">
        <f>'команда город'!F104</f>
        <v>ГБОУ  «Губернаторская Куртамышская кадетская школа-интернат»</v>
      </c>
      <c r="C10" s="208">
        <v>6.657407407407407E-3</v>
      </c>
      <c r="D10" s="160">
        <f t="shared" si="0"/>
        <v>4</v>
      </c>
    </row>
    <row r="11" spans="1:4" ht="23.1" customHeight="1" x14ac:dyDescent="0.25">
      <c r="A11" s="109">
        <v>5</v>
      </c>
      <c r="B11" s="114" t="str">
        <f>'команда город'!F138</f>
        <v>МБОУ «СОШ № 15», г. Шадринск</v>
      </c>
      <c r="C11" s="208">
        <v>6.9629629629629633E-3</v>
      </c>
      <c r="D11" s="160">
        <f t="shared" si="0"/>
        <v>6</v>
      </c>
    </row>
    <row r="12" spans="1:4" ht="23.1" customHeight="1" x14ac:dyDescent="0.25">
      <c r="A12" s="109">
        <v>6</v>
      </c>
      <c r="B12" s="114" t="str">
        <f>'команда город'!F172</f>
        <v>МБОУ «Лебяжьевская СОШ»</v>
      </c>
      <c r="C12" s="208">
        <v>7.0196759259259257E-3</v>
      </c>
      <c r="D12" s="160">
        <f t="shared" si="0"/>
        <v>7</v>
      </c>
    </row>
    <row r="13" spans="1:4" ht="23.1" customHeight="1" x14ac:dyDescent="0.25">
      <c r="A13" s="109">
        <v>7</v>
      </c>
      <c r="B13" s="114" t="str">
        <f>'команда город'!F205</f>
        <v>МБОУ  «Макушинская СОШ № 1»</v>
      </c>
      <c r="C13" s="208">
        <v>6.6458333333333335E-3</v>
      </c>
      <c r="D13" s="160">
        <f t="shared" si="0"/>
        <v>3</v>
      </c>
    </row>
    <row r="14" spans="1:4" ht="23.1" customHeight="1" x14ac:dyDescent="0.25">
      <c r="A14" s="109">
        <v>8</v>
      </c>
      <c r="B14" s="114" t="str">
        <f>'команда город'!F238</f>
        <v>МКОУ  «СОШ № 4», г. Шумиха</v>
      </c>
      <c r="C14" s="208">
        <v>7.6423611111111111E-3</v>
      </c>
      <c r="D14" s="160">
        <f t="shared" si="0"/>
        <v>10</v>
      </c>
    </row>
    <row r="15" spans="1:4" ht="23.1" customHeight="1" x14ac:dyDescent="0.25">
      <c r="A15" s="109">
        <v>9</v>
      </c>
      <c r="B15" s="114" t="str">
        <f>'команда город'!F271</f>
        <v>МКОУ  «Мишкинская СОШ»</v>
      </c>
      <c r="C15" s="208">
        <v>6.2187499999999995E-3</v>
      </c>
      <c r="D15" s="160">
        <f t="shared" si="0"/>
        <v>2</v>
      </c>
    </row>
    <row r="16" spans="1:4" ht="23.1" customHeight="1" x14ac:dyDescent="0.25">
      <c r="A16" s="109">
        <v>10</v>
      </c>
      <c r="B16" s="114" t="str">
        <f>'команда город'!F304</f>
        <v>МКОУ «Варгашинская СОШ № 3»</v>
      </c>
      <c r="C16" s="208">
        <v>6.9560185185185185E-3</v>
      </c>
      <c r="D16" s="160">
        <f t="shared" si="0"/>
        <v>5</v>
      </c>
    </row>
    <row r="17" spans="1:3" ht="15.75" x14ac:dyDescent="0.25">
      <c r="A17" s="100"/>
      <c r="B17" s="101"/>
      <c r="C17" s="100"/>
    </row>
    <row r="18" spans="1:3" x14ac:dyDescent="0.25">
      <c r="B18" t="s">
        <v>55</v>
      </c>
    </row>
    <row r="20" spans="1:3" x14ac:dyDescent="0.25">
      <c r="B20" t="s">
        <v>54</v>
      </c>
    </row>
  </sheetData>
  <mergeCells count="3">
    <mergeCell ref="A1:D1"/>
    <mergeCell ref="C3:D3"/>
    <mergeCell ref="A5:D5"/>
  </mergeCells>
  <printOptions horizontalCentered="1"/>
  <pageMargins left="0.43307086614173229" right="0.43307086614173229" top="0.43307086614173229" bottom="0.43307086614173229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G15" sqref="G15"/>
    </sheetView>
  </sheetViews>
  <sheetFormatPr defaultRowHeight="15" x14ac:dyDescent="0.25"/>
  <cols>
    <col min="1" max="1" width="29.85546875" customWidth="1"/>
    <col min="2" max="2" width="49.42578125" customWidth="1"/>
    <col min="3" max="3" width="15.85546875" hidden="1" customWidth="1"/>
  </cols>
  <sheetData>
    <row r="1" spans="1:3" ht="39" customHeight="1" x14ac:dyDescent="0.25">
      <c r="A1" s="168" t="s">
        <v>152</v>
      </c>
      <c r="B1" s="168" t="s">
        <v>153</v>
      </c>
      <c r="C1" s="92"/>
    </row>
    <row r="2" spans="1:3" ht="29.25" customHeight="1" x14ac:dyDescent="0.25">
      <c r="A2" s="169" t="s">
        <v>154</v>
      </c>
      <c r="B2" s="169"/>
      <c r="C2" s="92" t="s">
        <v>170</v>
      </c>
    </row>
    <row r="3" spans="1:3" ht="29.25" customHeight="1" x14ac:dyDescent="0.25">
      <c r="A3" s="170" t="s">
        <v>155</v>
      </c>
      <c r="B3" s="169"/>
      <c r="C3" s="92" t="s">
        <v>171</v>
      </c>
    </row>
    <row r="4" spans="1:3" ht="29.25" customHeight="1" x14ac:dyDescent="0.25">
      <c r="A4" s="169"/>
      <c r="B4" s="170" t="s">
        <v>184</v>
      </c>
      <c r="C4" s="92" t="s">
        <v>172</v>
      </c>
    </row>
    <row r="5" spans="1:3" ht="29.25" customHeight="1" x14ac:dyDescent="0.25">
      <c r="A5" s="170" t="s">
        <v>156</v>
      </c>
      <c r="B5" s="169"/>
      <c r="C5" s="92" t="s">
        <v>173</v>
      </c>
    </row>
    <row r="6" spans="1:3" ht="29.25" customHeight="1" x14ac:dyDescent="0.25">
      <c r="A6" s="170" t="s">
        <v>157</v>
      </c>
      <c r="B6" s="169"/>
      <c r="C6" s="92" t="s">
        <v>174</v>
      </c>
    </row>
    <row r="7" spans="1:3" ht="29.25" customHeight="1" x14ac:dyDescent="0.25">
      <c r="A7" s="169"/>
      <c r="B7" s="170" t="s">
        <v>158</v>
      </c>
      <c r="C7" s="92" t="s">
        <v>175</v>
      </c>
    </row>
    <row r="8" spans="1:3" ht="29.25" customHeight="1" x14ac:dyDescent="0.25">
      <c r="A8" s="171" t="s">
        <v>159</v>
      </c>
      <c r="B8" s="169"/>
      <c r="C8" s="92" t="s">
        <v>176</v>
      </c>
    </row>
    <row r="9" spans="1:3" ht="29.25" customHeight="1" x14ac:dyDescent="0.25">
      <c r="A9" s="171"/>
      <c r="B9" s="171" t="s">
        <v>160</v>
      </c>
      <c r="C9" s="92" t="s">
        <v>177</v>
      </c>
    </row>
    <row r="10" spans="1:3" ht="29.25" customHeight="1" x14ac:dyDescent="0.25">
      <c r="A10" s="169"/>
      <c r="B10" s="170" t="s">
        <v>161</v>
      </c>
      <c r="C10" s="92" t="s">
        <v>178</v>
      </c>
    </row>
    <row r="11" spans="1:3" ht="29.25" customHeight="1" x14ac:dyDescent="0.25">
      <c r="A11" s="169"/>
      <c r="B11" s="170" t="s">
        <v>162</v>
      </c>
      <c r="C11" s="92" t="s">
        <v>179</v>
      </c>
    </row>
    <row r="12" spans="1:3" ht="29.25" customHeight="1" x14ac:dyDescent="0.25">
      <c r="A12" s="169"/>
      <c r="B12" s="170" t="s">
        <v>163</v>
      </c>
      <c r="C12" s="92" t="s">
        <v>180</v>
      </c>
    </row>
    <row r="13" spans="1:3" ht="29.25" customHeight="1" x14ac:dyDescent="0.25">
      <c r="A13" s="169"/>
      <c r="B13" s="170" t="s">
        <v>164</v>
      </c>
      <c r="C13" s="92" t="s">
        <v>181</v>
      </c>
    </row>
    <row r="14" spans="1:3" ht="29.25" customHeight="1" x14ac:dyDescent="0.25">
      <c r="A14" s="170" t="s">
        <v>165</v>
      </c>
      <c r="B14" s="169"/>
      <c r="C14" s="92" t="s">
        <v>182</v>
      </c>
    </row>
    <row r="15" spans="1:3" ht="29.25" customHeight="1" x14ac:dyDescent="0.25">
      <c r="A15" s="170" t="s">
        <v>166</v>
      </c>
      <c r="B15" s="169" t="s">
        <v>168</v>
      </c>
      <c r="C15" s="92"/>
    </row>
    <row r="16" spans="1:3" ht="29.25" customHeight="1" x14ac:dyDescent="0.25">
      <c r="A16" s="170" t="s">
        <v>167</v>
      </c>
      <c r="B16" s="169" t="s">
        <v>169</v>
      </c>
      <c r="C16" s="92"/>
    </row>
    <row r="17" spans="1:2" ht="39" customHeight="1" x14ac:dyDescent="0.25">
      <c r="A17" s="172"/>
      <c r="B17" s="173"/>
    </row>
  </sheetData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3"/>
  <sheetViews>
    <sheetView tabSelected="1" zoomScale="80" zoomScaleNormal="80" workbookViewId="0">
      <selection activeCell="N19" sqref="N19"/>
    </sheetView>
  </sheetViews>
  <sheetFormatPr defaultRowHeight="15" x14ac:dyDescent="0.25"/>
  <cols>
    <col min="1" max="1" width="5" style="104" customWidth="1"/>
    <col min="2" max="2" width="54.7109375" style="104" customWidth="1"/>
    <col min="3" max="16384" width="9.140625" style="104"/>
  </cols>
  <sheetData>
    <row r="1" spans="1:11" ht="15.75" x14ac:dyDescent="0.25">
      <c r="A1" s="258" t="s">
        <v>56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5.75" x14ac:dyDescent="0.25">
      <c r="A2" s="258" t="s">
        <v>57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5.75" x14ac:dyDescent="0.25">
      <c r="A3" s="258" t="s">
        <v>192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1:11" ht="15.75" x14ac:dyDescent="0.25">
      <c r="A4" s="258" t="s">
        <v>197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</row>
    <row r="5" spans="1:11" ht="12" customHeight="1" x14ac:dyDescent="0.2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5" customHeight="1" x14ac:dyDescent="0.25">
      <c r="A6" s="258" t="s">
        <v>196</v>
      </c>
      <c r="B6" s="258"/>
      <c r="C6" s="105"/>
      <c r="D6" s="105"/>
      <c r="E6" s="105"/>
      <c r="F6" s="105"/>
      <c r="G6" s="105"/>
      <c r="H6" s="105"/>
      <c r="I6" s="258" t="s">
        <v>58</v>
      </c>
      <c r="J6" s="258"/>
      <c r="K6" s="258"/>
    </row>
    <row r="7" spans="1:11" ht="9" customHeight="1" x14ac:dyDescent="0.2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1:11" ht="94.5" x14ac:dyDescent="0.25">
      <c r="A8" s="107" t="s">
        <v>53</v>
      </c>
      <c r="B8" s="107" t="s">
        <v>59</v>
      </c>
      <c r="C8" s="108" t="s">
        <v>60</v>
      </c>
      <c r="D8" s="108" t="s">
        <v>61</v>
      </c>
      <c r="E8" s="108" t="s">
        <v>62</v>
      </c>
      <c r="F8" s="108" t="s">
        <v>63</v>
      </c>
      <c r="G8" s="108" t="s">
        <v>64</v>
      </c>
      <c r="H8" s="108" t="s">
        <v>65</v>
      </c>
      <c r="I8" s="108" t="s">
        <v>66</v>
      </c>
      <c r="J8" s="108" t="s">
        <v>67</v>
      </c>
      <c r="K8" s="108" t="s">
        <v>68</v>
      </c>
    </row>
    <row r="9" spans="1:11" ht="21" customHeight="1" x14ac:dyDescent="0.25">
      <c r="A9" s="255" t="s">
        <v>50</v>
      </c>
      <c r="B9" s="256"/>
      <c r="C9" s="256"/>
      <c r="D9" s="256"/>
      <c r="E9" s="256"/>
      <c r="F9" s="256"/>
      <c r="G9" s="256"/>
      <c r="H9" s="256"/>
      <c r="I9" s="256"/>
      <c r="J9" s="256"/>
      <c r="K9" s="257"/>
    </row>
    <row r="10" spans="1:11" ht="30" customHeight="1" x14ac:dyDescent="0.25">
      <c r="A10" s="109">
        <v>1</v>
      </c>
      <c r="B10" s="114" t="str">
        <f>'команда город'!F3</f>
        <v>МКОУ «Куртамышская СОШ №1»</v>
      </c>
      <c r="C10" s="108">
        <v>9</v>
      </c>
      <c r="D10" s="110">
        <v>5</v>
      </c>
      <c r="E10" s="108">
        <f>D10*1.5</f>
        <v>7.5</v>
      </c>
      <c r="F10" s="110">
        <v>9</v>
      </c>
      <c r="G10" s="107">
        <f>F10*1.5</f>
        <v>13.5</v>
      </c>
      <c r="H10" s="109">
        <v>9</v>
      </c>
      <c r="I10" s="107">
        <f>H10*2</f>
        <v>18</v>
      </c>
      <c r="J10" s="107">
        <f>C10+E10+G10+I10</f>
        <v>48</v>
      </c>
      <c r="K10" s="111">
        <f>RANK(J10,$J$10:$J$19,1)</f>
        <v>8</v>
      </c>
    </row>
    <row r="11" spans="1:11" ht="30" customHeight="1" x14ac:dyDescent="0.25">
      <c r="A11" s="109">
        <v>2</v>
      </c>
      <c r="B11" s="114" t="str">
        <f>'команда город'!F36</f>
        <v>МБОУ «СОШ №2» г. Катайск</v>
      </c>
      <c r="C11" s="108">
        <v>5</v>
      </c>
      <c r="D11" s="110">
        <v>6</v>
      </c>
      <c r="E11" s="108">
        <f t="shared" ref="E11:E19" si="0">D11*1.5</f>
        <v>9</v>
      </c>
      <c r="F11" s="110">
        <v>8</v>
      </c>
      <c r="G11" s="107">
        <f t="shared" ref="G11:G19" si="1">F11*1.5</f>
        <v>12</v>
      </c>
      <c r="H11" s="109">
        <v>7</v>
      </c>
      <c r="I11" s="107">
        <f t="shared" ref="I11:I19" si="2">H11*2</f>
        <v>14</v>
      </c>
      <c r="J11" s="107">
        <f t="shared" ref="J11:J19" si="3">C11+E11+G11+I11</f>
        <v>40</v>
      </c>
      <c r="K11" s="111">
        <f t="shared" ref="K11:K19" si="4">RANK(J11,$J$10:$J$19,1)</f>
        <v>7</v>
      </c>
    </row>
    <row r="12" spans="1:11" ht="30" customHeight="1" x14ac:dyDescent="0.25">
      <c r="A12" s="109">
        <v>3</v>
      </c>
      <c r="B12" s="114" t="str">
        <f>'команда город'!F70</f>
        <v>МБОУ  «СОШ № 56»  г. Курган</v>
      </c>
      <c r="C12" s="108">
        <v>1</v>
      </c>
      <c r="D12" s="110">
        <v>3</v>
      </c>
      <c r="E12" s="108">
        <f t="shared" si="0"/>
        <v>4.5</v>
      </c>
      <c r="F12" s="110">
        <v>1</v>
      </c>
      <c r="G12" s="107">
        <f t="shared" si="1"/>
        <v>1.5</v>
      </c>
      <c r="H12" s="109">
        <v>1</v>
      </c>
      <c r="I12" s="107">
        <f t="shared" si="2"/>
        <v>2</v>
      </c>
      <c r="J12" s="107">
        <f t="shared" si="3"/>
        <v>9</v>
      </c>
      <c r="K12" s="111">
        <f t="shared" si="4"/>
        <v>1</v>
      </c>
    </row>
    <row r="13" spans="1:11" ht="30" customHeight="1" x14ac:dyDescent="0.25">
      <c r="A13" s="109">
        <v>4</v>
      </c>
      <c r="B13" s="114" t="str">
        <f>'команда город'!F104</f>
        <v>ГБОУ  «Губернаторская Куртамышская кадетская школа-интернат»</v>
      </c>
      <c r="C13" s="108">
        <v>7</v>
      </c>
      <c r="D13" s="110">
        <v>1</v>
      </c>
      <c r="E13" s="108">
        <f t="shared" si="0"/>
        <v>1.5</v>
      </c>
      <c r="F13" s="110">
        <v>4</v>
      </c>
      <c r="G13" s="107">
        <f t="shared" si="1"/>
        <v>6</v>
      </c>
      <c r="H13" s="109">
        <v>4</v>
      </c>
      <c r="I13" s="107">
        <f t="shared" si="2"/>
        <v>8</v>
      </c>
      <c r="J13" s="107">
        <f t="shared" si="3"/>
        <v>22.5</v>
      </c>
      <c r="K13" s="111">
        <f t="shared" si="4"/>
        <v>4</v>
      </c>
    </row>
    <row r="14" spans="1:11" ht="30" customHeight="1" x14ac:dyDescent="0.25">
      <c r="A14" s="109">
        <v>5</v>
      </c>
      <c r="B14" s="114" t="str">
        <f>'команда город'!F138</f>
        <v>МБОУ «СОШ № 15», г. Шадринск</v>
      </c>
      <c r="C14" s="108">
        <v>4</v>
      </c>
      <c r="D14" s="110">
        <v>10</v>
      </c>
      <c r="E14" s="108">
        <f t="shared" si="0"/>
        <v>15</v>
      </c>
      <c r="F14" s="110">
        <v>6</v>
      </c>
      <c r="G14" s="107">
        <f t="shared" si="1"/>
        <v>9</v>
      </c>
      <c r="H14" s="109">
        <v>5</v>
      </c>
      <c r="I14" s="107">
        <f t="shared" si="2"/>
        <v>10</v>
      </c>
      <c r="J14" s="107">
        <f t="shared" si="3"/>
        <v>38</v>
      </c>
      <c r="K14" s="111">
        <f t="shared" si="4"/>
        <v>6</v>
      </c>
    </row>
    <row r="15" spans="1:11" ht="30" customHeight="1" x14ac:dyDescent="0.25">
      <c r="A15" s="109">
        <v>6</v>
      </c>
      <c r="B15" s="114" t="str">
        <f>'команда город'!F172</f>
        <v>МБОУ «Лебяжьевская СОШ»</v>
      </c>
      <c r="C15" s="108">
        <v>8</v>
      </c>
      <c r="D15" s="110">
        <v>9</v>
      </c>
      <c r="E15" s="108">
        <f t="shared" si="0"/>
        <v>13.5</v>
      </c>
      <c r="F15" s="109">
        <v>7</v>
      </c>
      <c r="G15" s="107">
        <f t="shared" si="1"/>
        <v>10.5</v>
      </c>
      <c r="H15" s="109">
        <v>10</v>
      </c>
      <c r="I15" s="107">
        <f t="shared" si="2"/>
        <v>20</v>
      </c>
      <c r="J15" s="107">
        <f t="shared" si="3"/>
        <v>52</v>
      </c>
      <c r="K15" s="111">
        <f t="shared" si="4"/>
        <v>9</v>
      </c>
    </row>
    <row r="16" spans="1:11" ht="30" customHeight="1" x14ac:dyDescent="0.25">
      <c r="A16" s="109">
        <v>7</v>
      </c>
      <c r="B16" s="114" t="str">
        <f>'команда город'!F205</f>
        <v>МБОУ  «Макушинская СОШ № 1»</v>
      </c>
      <c r="C16" s="108">
        <v>2</v>
      </c>
      <c r="D16" s="110">
        <v>2</v>
      </c>
      <c r="E16" s="108">
        <f t="shared" si="0"/>
        <v>3</v>
      </c>
      <c r="F16" s="109">
        <v>3</v>
      </c>
      <c r="G16" s="107">
        <f t="shared" si="1"/>
        <v>4.5</v>
      </c>
      <c r="H16" s="109">
        <v>3</v>
      </c>
      <c r="I16" s="107">
        <f t="shared" si="2"/>
        <v>6</v>
      </c>
      <c r="J16" s="107">
        <f t="shared" si="3"/>
        <v>15.5</v>
      </c>
      <c r="K16" s="111">
        <f t="shared" si="4"/>
        <v>2</v>
      </c>
    </row>
    <row r="17" spans="1:11" ht="30" customHeight="1" x14ac:dyDescent="0.25">
      <c r="A17" s="109">
        <v>8</v>
      </c>
      <c r="B17" s="114" t="str">
        <f>'команда город'!F238</f>
        <v>МКОУ  «СОШ № 4», г. Шумиха</v>
      </c>
      <c r="C17" s="108">
        <v>10</v>
      </c>
      <c r="D17" s="110">
        <v>8</v>
      </c>
      <c r="E17" s="108">
        <f t="shared" si="0"/>
        <v>12</v>
      </c>
      <c r="F17" s="109">
        <v>10</v>
      </c>
      <c r="G17" s="107">
        <f t="shared" si="1"/>
        <v>15</v>
      </c>
      <c r="H17" s="109">
        <v>8</v>
      </c>
      <c r="I17" s="107">
        <f t="shared" si="2"/>
        <v>16</v>
      </c>
      <c r="J17" s="107">
        <f t="shared" si="3"/>
        <v>53</v>
      </c>
      <c r="K17" s="111">
        <f t="shared" si="4"/>
        <v>10</v>
      </c>
    </row>
    <row r="18" spans="1:11" ht="30" customHeight="1" x14ac:dyDescent="0.25">
      <c r="A18" s="109">
        <v>9</v>
      </c>
      <c r="B18" s="114" t="str">
        <f>'команда город'!F271</f>
        <v>МКОУ  «Мишкинская СОШ»</v>
      </c>
      <c r="C18" s="108">
        <v>3</v>
      </c>
      <c r="D18" s="110">
        <v>7</v>
      </c>
      <c r="E18" s="108">
        <f t="shared" si="0"/>
        <v>10.5</v>
      </c>
      <c r="F18" s="109">
        <v>2</v>
      </c>
      <c r="G18" s="107">
        <f t="shared" si="1"/>
        <v>3</v>
      </c>
      <c r="H18" s="109">
        <v>2</v>
      </c>
      <c r="I18" s="107">
        <f t="shared" si="2"/>
        <v>4</v>
      </c>
      <c r="J18" s="107">
        <f t="shared" si="3"/>
        <v>20.5</v>
      </c>
      <c r="K18" s="111">
        <f t="shared" si="4"/>
        <v>3</v>
      </c>
    </row>
    <row r="19" spans="1:11" ht="30" customHeight="1" x14ac:dyDescent="0.25">
      <c r="A19" s="109">
        <v>10</v>
      </c>
      <c r="B19" s="114" t="str">
        <f>'команда город'!F304</f>
        <v>МКОУ «Варгашинская СОШ № 3»</v>
      </c>
      <c r="C19" s="108">
        <v>6</v>
      </c>
      <c r="D19" s="110">
        <v>4</v>
      </c>
      <c r="E19" s="108">
        <f t="shared" si="0"/>
        <v>6</v>
      </c>
      <c r="F19" s="109">
        <v>5</v>
      </c>
      <c r="G19" s="107">
        <f t="shared" si="1"/>
        <v>7.5</v>
      </c>
      <c r="H19" s="109">
        <v>6</v>
      </c>
      <c r="I19" s="107">
        <f t="shared" si="2"/>
        <v>12</v>
      </c>
      <c r="J19" s="107">
        <f t="shared" si="3"/>
        <v>31.5</v>
      </c>
      <c r="K19" s="111">
        <f t="shared" si="4"/>
        <v>5</v>
      </c>
    </row>
    <row r="21" spans="1:11" x14ac:dyDescent="0.2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</row>
    <row r="22" spans="1:11" ht="15.75" x14ac:dyDescent="0.25">
      <c r="A22" s="258" t="s">
        <v>191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</row>
    <row r="23" spans="1:11" x14ac:dyDescent="0.25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</row>
  </sheetData>
  <mergeCells count="8">
    <mergeCell ref="A9:K9"/>
    <mergeCell ref="A22:K22"/>
    <mergeCell ref="A1:K1"/>
    <mergeCell ref="A2:K2"/>
    <mergeCell ref="A3:K3"/>
    <mergeCell ref="A4:K4"/>
    <mergeCell ref="A6:B6"/>
    <mergeCell ref="I6:K6"/>
  </mergeCells>
  <printOptions horizontalCentered="1"/>
  <pageMargins left="0.27559055118110237" right="0.19685039370078741" top="0.27559055118110237" bottom="0.27559055118110237" header="0.31496062992125984" footer="0.31496062992125984"/>
  <pageSetup paperSize="9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78"/>
  <sheetViews>
    <sheetView topLeftCell="A13" zoomScaleNormal="100" workbookViewId="0">
      <selection activeCell="T15" sqref="T15"/>
    </sheetView>
  </sheetViews>
  <sheetFormatPr defaultRowHeight="15" x14ac:dyDescent="0.25"/>
  <cols>
    <col min="1" max="1" width="3.42578125" style="5" customWidth="1"/>
    <col min="2" max="2" width="23.140625" style="5" customWidth="1"/>
    <col min="3" max="3" width="3.85546875" style="5" bestFit="1" customWidth="1"/>
    <col min="4" max="4" width="13.7109375" style="5" customWidth="1"/>
    <col min="5" max="5" width="6.140625" style="5" bestFit="1" customWidth="1"/>
    <col min="6" max="6" width="10" style="5" customWidth="1"/>
    <col min="7" max="7" width="7.5703125" style="5" customWidth="1"/>
    <col min="8" max="8" width="6.7109375" style="5" customWidth="1"/>
    <col min="9" max="9" width="4.7109375" style="5" customWidth="1"/>
    <col min="10" max="10" width="5.7109375" style="5" customWidth="1"/>
    <col min="11" max="11" width="4.7109375" style="5" customWidth="1"/>
    <col min="12" max="12" width="5.7109375" style="5" customWidth="1"/>
    <col min="13" max="13" width="4.7109375" style="5" customWidth="1"/>
    <col min="14" max="14" width="5.7109375" style="5" customWidth="1"/>
    <col min="15" max="15" width="4.7109375" style="5" customWidth="1"/>
    <col min="16" max="16" width="5.7109375" style="5" customWidth="1"/>
    <col min="17" max="17" width="4.7109375" style="5" customWidth="1"/>
    <col min="18" max="18" width="5.7109375" style="5" customWidth="1"/>
    <col min="19" max="19" width="4.7109375" style="5" customWidth="1"/>
    <col min="20" max="20" width="7.28515625" style="5" customWidth="1"/>
    <col min="21" max="21" width="7" style="5" customWidth="1"/>
  </cols>
  <sheetData>
    <row r="1" spans="1:21" ht="28.5" x14ac:dyDescent="0.45">
      <c r="A1" s="250" t="s">
        <v>15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</row>
    <row r="2" spans="1:21" ht="9" customHeight="1" thickBot="1" x14ac:dyDescent="0.3">
      <c r="M2" s="30"/>
    </row>
    <row r="3" spans="1:21" ht="15" customHeight="1" thickBot="1" x14ac:dyDescent="0.3">
      <c r="B3" s="9">
        <v>44348</v>
      </c>
      <c r="C3" s="8"/>
      <c r="E3" s="8"/>
      <c r="N3" s="62"/>
      <c r="O3" s="62"/>
    </row>
    <row r="4" spans="1:21" ht="16.5" customHeight="1" x14ac:dyDescent="0.25">
      <c r="A4" s="224" t="s">
        <v>0</v>
      </c>
      <c r="B4" s="225" t="s">
        <v>1</v>
      </c>
      <c r="C4" s="226" t="s">
        <v>34</v>
      </c>
      <c r="D4" s="229" t="s">
        <v>30</v>
      </c>
      <c r="E4" s="229" t="s">
        <v>31</v>
      </c>
      <c r="F4" s="224" t="s">
        <v>3</v>
      </c>
      <c r="G4" s="229" t="s">
        <v>8</v>
      </c>
      <c r="H4" s="225" t="s">
        <v>21</v>
      </c>
      <c r="I4" s="225"/>
      <c r="J4" s="232" t="s">
        <v>20</v>
      </c>
      <c r="K4" s="232"/>
      <c r="L4" s="216" t="s">
        <v>4</v>
      </c>
      <c r="M4" s="217"/>
      <c r="N4" s="220" t="s">
        <v>22</v>
      </c>
      <c r="O4" s="220"/>
      <c r="P4" s="216" t="s">
        <v>5</v>
      </c>
      <c r="Q4" s="217"/>
      <c r="R4" s="220" t="s">
        <v>23</v>
      </c>
      <c r="S4" s="220"/>
      <c r="T4" s="209" t="s">
        <v>6</v>
      </c>
      <c r="U4" s="249" t="s">
        <v>7</v>
      </c>
    </row>
    <row r="5" spans="1:21" ht="23.25" customHeight="1" x14ac:dyDescent="0.25">
      <c r="A5" s="224"/>
      <c r="B5" s="225"/>
      <c r="C5" s="227"/>
      <c r="D5" s="230"/>
      <c r="E5" s="230"/>
      <c r="F5" s="224"/>
      <c r="G5" s="230"/>
      <c r="H5" s="225"/>
      <c r="I5" s="225"/>
      <c r="J5" s="232"/>
      <c r="K5" s="232"/>
      <c r="L5" s="218"/>
      <c r="M5" s="219"/>
      <c r="N5" s="220"/>
      <c r="O5" s="220"/>
      <c r="P5" s="218"/>
      <c r="Q5" s="219"/>
      <c r="R5" s="220"/>
      <c r="S5" s="220"/>
      <c r="T5" s="209"/>
      <c r="U5" s="249"/>
    </row>
    <row r="6" spans="1:21" x14ac:dyDescent="0.25">
      <c r="A6" s="224"/>
      <c r="B6" s="225"/>
      <c r="C6" s="228"/>
      <c r="D6" s="231"/>
      <c r="E6" s="231"/>
      <c r="F6" s="224"/>
      <c r="G6" s="231"/>
      <c r="H6" s="64" t="s">
        <v>32</v>
      </c>
      <c r="I6" s="64" t="s">
        <v>9</v>
      </c>
      <c r="J6" s="65" t="s">
        <v>32</v>
      </c>
      <c r="K6" s="65" t="s">
        <v>9</v>
      </c>
      <c r="L6" s="65" t="s">
        <v>32</v>
      </c>
      <c r="M6" s="65" t="s">
        <v>9</v>
      </c>
      <c r="N6" s="65" t="s">
        <v>32</v>
      </c>
      <c r="O6" s="65" t="s">
        <v>9</v>
      </c>
      <c r="P6" s="65" t="s">
        <v>32</v>
      </c>
      <c r="Q6" s="65" t="s">
        <v>9</v>
      </c>
      <c r="R6" s="65" t="s">
        <v>32</v>
      </c>
      <c r="S6" s="65" t="s">
        <v>9</v>
      </c>
      <c r="T6" s="209"/>
      <c r="U6" s="249"/>
    </row>
    <row r="7" spans="1:21" x14ac:dyDescent="0.25">
      <c r="A7" s="66"/>
      <c r="B7" s="67"/>
      <c r="C7" s="67"/>
      <c r="D7" s="67"/>
      <c r="E7" s="67"/>
      <c r="F7" s="66"/>
      <c r="G7" s="67"/>
      <c r="H7" s="64"/>
      <c r="I7" s="64"/>
      <c r="J7" s="65"/>
      <c r="K7" s="65"/>
      <c r="L7" s="65"/>
      <c r="M7" s="65"/>
      <c r="N7" s="65"/>
      <c r="O7" s="65"/>
      <c r="P7" s="65"/>
      <c r="Q7" s="65"/>
      <c r="R7" s="65"/>
      <c r="S7" s="65"/>
      <c r="T7" s="68"/>
      <c r="U7" s="69"/>
    </row>
    <row r="8" spans="1:21" ht="15.75" customHeight="1" x14ac:dyDescent="0.25">
      <c r="A8" s="71">
        <v>1</v>
      </c>
      <c r="B8" s="70" t="s">
        <v>27</v>
      </c>
      <c r="C8" s="71" t="s">
        <v>35</v>
      </c>
      <c r="D8" s="71"/>
      <c r="E8" s="71"/>
      <c r="F8" s="72">
        <v>39601</v>
      </c>
      <c r="G8" s="63">
        <f t="shared" ref="G8:G39" si="0">DATEDIF(F8,$B$3,"y")</f>
        <v>12</v>
      </c>
      <c r="H8" s="73">
        <v>1.9097222222222222E-3</v>
      </c>
      <c r="I8" s="64">
        <f>IF(G8=15,VLOOKUP(H8,'Бег 1000 м'!$A$2:$B$200,2,1),IF(G8=14,VLOOKUP(H8,'Бег 1000 м'!$D$2:$E$200,2,1),IF(G8=13,VLOOKUP(H8,'Бег 1000 м'!$G$2:$H$200,2,1),IF(G8=12,VLOOKUP(H8,'Бег 1000 м'!$J$2:$K$200,2,1),""))))</f>
        <v>0</v>
      </c>
      <c r="J8" s="74"/>
      <c r="K8" s="64">
        <f>IF(G8=15,VLOOKUP(J8,'Бег 60 м'!$A$2:$B$74,2,1),IF(G8=14,VLOOKUP(J8,'Бег 60 м'!$D$2:$E$74,2,1),IF(G8=13,VLOOKUP(J8,'Бег 60 м'!$G$2:$H$74,2,1),IF(G8=12,VLOOKUP(J8,'Бег 60 м'!$J$2:$K$74,2,1),""))))</f>
        <v>0</v>
      </c>
      <c r="L8" s="75">
        <v>0</v>
      </c>
      <c r="M8" s="64">
        <f>IF(G8=15,VLOOKUP(L8,'Подт Отж'!$A$2:$B$72,2,1),IF(G8=14,VLOOKUP(L8,'Подт Отж'!$D$2:$E$72,2,1),IF(G8=13,VLOOKUP(L8,'Подт Отж'!$G$2:$H$72,2,1),IF(G8=12,VLOOKUP(L8,'Подт Отж'!$J$2:$K$72,2,1),""))))</f>
        <v>0</v>
      </c>
      <c r="N8" s="75">
        <v>46</v>
      </c>
      <c r="O8" s="64">
        <f>IF(G8=15,VLOOKUP(N8,'Подъем туловища'!$A$2:$B$72,2,1),IF(G8=14,VLOOKUP(N8,'Подъем туловища'!$D$2:$E$72,2,1),IF(G8=13,VLOOKUP(N8,'Подъем туловища'!$G$2:$H$72,2,1),IF(G8=12,VLOOKUP(N8,'Подъем туловища'!$J$2:$K$72,2,1),""))))</f>
        <v>70</v>
      </c>
      <c r="P8" s="75">
        <v>-6</v>
      </c>
      <c r="Q8" s="64">
        <f>IF(G8=15,VLOOKUP(P8,'Наклон вперед'!$A$2:$B$72,2,1),IF(G8=14,VLOOKUP(P8,'Наклон вперед'!$D$2:$E$72,2,1),IF(G8=13,VLOOKUP(P8,'Наклон вперед'!$G$2:$H$72,2,1),IF(G8=12,VLOOKUP(P8,'Наклон вперед'!$J$2:$K$72,2,1),""))))</f>
        <v>0</v>
      </c>
      <c r="R8" s="75">
        <v>130</v>
      </c>
      <c r="S8" s="64">
        <f>IF(G8=15,VLOOKUP(R8,'Прыжок с места'!$A$2:$B$72,2,1),IF(G8=14,VLOOKUP(R8,'Прыжок с места'!$D$2:$E$72,2,1),IF(G8=13,VLOOKUP(R8,'Прыжок с места'!$G$2:$H$72,2,1),IF(G8=12,VLOOKUP(R8,'Прыжок с места'!$J$2:$K$72,2,1),""))))</f>
        <v>5</v>
      </c>
      <c r="T8" s="76">
        <f t="shared" ref="T8:T39" si="1">SUM(I8,K8,M8,O8,Q8,S8,)</f>
        <v>75</v>
      </c>
      <c r="U8" s="76">
        <f t="shared" ref="U8:U39" si="2">RANK(T8,$T$8:$T$77)</f>
        <v>67</v>
      </c>
    </row>
    <row r="9" spans="1:21" x14ac:dyDescent="0.25">
      <c r="A9" s="71">
        <v>2</v>
      </c>
      <c r="B9" s="70"/>
      <c r="C9" s="71" t="s">
        <v>35</v>
      </c>
      <c r="D9" s="71"/>
      <c r="E9" s="71"/>
      <c r="F9" s="72">
        <v>39597</v>
      </c>
      <c r="G9" s="63">
        <f t="shared" si="0"/>
        <v>13</v>
      </c>
      <c r="H9" s="73">
        <v>1.9328703703703704E-3</v>
      </c>
      <c r="I9" s="64">
        <f>IF(G9=15,VLOOKUP(H9,'Бег 1000 м'!$A$2:$B$200,2,1),IF(G9=14,VLOOKUP(H9,'Бег 1000 м'!$D$2:$E$200,2,1),IF(G9=13,VLOOKUP(H9,'Бег 1000 м'!$G$2:$H$200,2,1),IF(G9=12,VLOOKUP(H9,'Бег 1000 м'!$J$2:$K$200,2,1),""))))</f>
        <v>0</v>
      </c>
      <c r="J9" s="74"/>
      <c r="K9" s="64">
        <f>IF(G9=15,VLOOKUP(J9,'Бег 60 м'!$A$2:$B$74,2,1),IF(G9=14,VLOOKUP(J9,'Бег 60 м'!$D$2:$E$74,2,1),IF(G9=13,VLOOKUP(J9,'Бег 60 м'!$G$2:$H$74,2,1),IF(G9=12,VLOOKUP(J9,'Бег 60 м'!$J$2:$K$74,2,1),""))))</f>
        <v>0</v>
      </c>
      <c r="L9" s="75" t="s">
        <v>10</v>
      </c>
      <c r="M9" s="64">
        <f>IF(G9=15,VLOOKUP(L9,'Подт Отж'!$A$2:$B$72,2,1),IF(G9=14,VLOOKUP(L9,'Подт Отж'!$D$2:$E$72,2,1),IF(G9=13,VLOOKUP(L9,'Подт Отж'!$G$2:$H$72,2,1),IF(G9=12,VLOOKUP(L9,'Подт Отж'!$J$2:$K$72,2,1),""))))</f>
        <v>37</v>
      </c>
      <c r="N9" s="75">
        <v>4</v>
      </c>
      <c r="O9" s="64">
        <f>IF(G9=15,VLOOKUP(N9,'Подъем туловища'!$A$2:$B$72,2,1),IF(G9=14,VLOOKUP(N9,'Подъем туловища'!$D$2:$E$72,2,1),IF(G9=13,VLOOKUP(N9,'Подъем туловища'!$G$2:$H$72,2,1),IF(G9=12,VLOOKUP(N9,'Подъем туловища'!$J$2:$K$72,2,1),""))))</f>
        <v>1</v>
      </c>
      <c r="P9" s="75">
        <v>-5</v>
      </c>
      <c r="Q9" s="64">
        <f>IF(G9=15,VLOOKUP(P9,'Наклон вперед'!$A$2:$B$72,2,1),IF(G9=14,VLOOKUP(P9,'Наклон вперед'!$D$2:$E$72,2,1),IF(G9=13,VLOOKUP(P9,'Наклон вперед'!$G$2:$H$72,2,1),IF(G9=12,VLOOKUP(P9,'Наклон вперед'!$J$2:$K$72,2,1),""))))</f>
        <v>1</v>
      </c>
      <c r="R9" s="75">
        <v>134</v>
      </c>
      <c r="S9" s="64">
        <f>IF(G9=15,VLOOKUP(R9,'Прыжок с места'!$A$2:$B$72,2,1),IF(G9=14,VLOOKUP(R9,'Прыжок с места'!$D$2:$E$72,2,1),IF(G9=13,VLOOKUP(R9,'Прыжок с места'!$G$2:$H$72,2,1),IF(G9=12,VLOOKUP(R9,'Прыжок с места'!$J$2:$K$72,2,1),""))))</f>
        <v>2</v>
      </c>
      <c r="T9" s="76">
        <f t="shared" si="1"/>
        <v>41</v>
      </c>
      <c r="U9" s="76">
        <f t="shared" si="2"/>
        <v>70</v>
      </c>
    </row>
    <row r="10" spans="1:21" x14ac:dyDescent="0.25">
      <c r="A10" s="71">
        <v>3</v>
      </c>
      <c r="B10" s="70"/>
      <c r="C10" s="71" t="s">
        <v>35</v>
      </c>
      <c r="D10" s="71"/>
      <c r="E10" s="71"/>
      <c r="F10" s="72">
        <v>39597</v>
      </c>
      <c r="G10" s="63">
        <f t="shared" si="0"/>
        <v>13</v>
      </c>
      <c r="H10" s="73">
        <v>1.9560185185185184E-3</v>
      </c>
      <c r="I10" s="64">
        <f>IF(G10=15,VLOOKUP(H10,'Бег 1000 м'!$A$2:$B$200,2,1),IF(G10=14,VLOOKUP(H10,'Бег 1000 м'!$D$2:$E$200,2,1),IF(G10=13,VLOOKUP(H10,'Бег 1000 м'!$G$2:$H$200,2,1),IF(G10=12,VLOOKUP(H10,'Бег 1000 м'!$J$2:$K$200,2,1),""))))</f>
        <v>0</v>
      </c>
      <c r="J10" s="74">
        <v>9</v>
      </c>
      <c r="K10" s="64">
        <f>IF(G10=15,VLOOKUP(J10,'Бег 60 м'!$A$2:$B$74,2,1),IF(G10=14,VLOOKUP(J10,'Бег 60 м'!$D$2:$E$74,2,1),IF(G10=13,VLOOKUP(J10,'Бег 60 м'!$G$2:$H$74,2,1),IF(G10=12,VLOOKUP(J10,'Бег 60 м'!$J$2:$K$74,2,1),""))))</f>
        <v>44</v>
      </c>
      <c r="L10" s="75" t="s">
        <v>10</v>
      </c>
      <c r="M10" s="64">
        <f>IF(G10=15,VLOOKUP(L10,'Подт Отж'!$A$2:$B$72,2,1),IF(G10=14,VLOOKUP(L10,'Подт Отж'!$D$2:$E$72,2,1),IF(G10=13,VLOOKUP(L10,'Подт Отж'!$G$2:$H$72,2,1),IF(G10=12,VLOOKUP(L10,'Подт Отж'!$J$2:$K$72,2,1),""))))</f>
        <v>37</v>
      </c>
      <c r="N10" s="75">
        <v>5</v>
      </c>
      <c r="O10" s="64">
        <f>IF(G10=15,VLOOKUP(N10,'Подъем туловища'!$A$2:$B$72,2,1),IF(G10=14,VLOOKUP(N10,'Подъем туловища'!$D$2:$E$72,2,1),IF(G10=13,VLOOKUP(N10,'Подъем туловища'!$G$2:$H$72,2,1),IF(G10=12,VLOOKUP(N10,'Подъем туловища'!$J$2:$K$72,2,1),""))))</f>
        <v>2</v>
      </c>
      <c r="P10" s="75">
        <v>-4</v>
      </c>
      <c r="Q10" s="64">
        <f>IF(G10=15,VLOOKUP(P10,'Наклон вперед'!$A$2:$B$72,2,1),IF(G10=14,VLOOKUP(P10,'Наклон вперед'!$D$2:$E$72,2,1),IF(G10=13,VLOOKUP(P10,'Наклон вперед'!$G$2:$H$72,2,1),IF(G10=12,VLOOKUP(P10,'Наклон вперед'!$J$2:$K$72,2,1),""))))</f>
        <v>2</v>
      </c>
      <c r="R10" s="75">
        <v>137</v>
      </c>
      <c r="S10" s="64">
        <f>IF(G10=15,VLOOKUP(R10,'Прыжок с места'!$A$2:$B$72,2,1),IF(G10=14,VLOOKUP(R10,'Прыжок с места'!$D$2:$E$72,2,1),IF(G10=13,VLOOKUP(R10,'Прыжок с места'!$G$2:$H$72,2,1),IF(G10=12,VLOOKUP(R10,'Прыжок с места'!$J$2:$K$72,2,1),""))))</f>
        <v>3</v>
      </c>
      <c r="T10" s="76">
        <f t="shared" si="1"/>
        <v>88</v>
      </c>
      <c r="U10" s="76">
        <f t="shared" si="2"/>
        <v>66</v>
      </c>
    </row>
    <row r="11" spans="1:21" x14ac:dyDescent="0.25">
      <c r="A11" s="71">
        <v>4</v>
      </c>
      <c r="B11" s="70"/>
      <c r="C11" s="71" t="s">
        <v>35</v>
      </c>
      <c r="D11" s="71"/>
      <c r="E11" s="71"/>
      <c r="F11" s="72">
        <v>39597</v>
      </c>
      <c r="G11" s="63">
        <f t="shared" si="0"/>
        <v>13</v>
      </c>
      <c r="H11" s="73">
        <v>1.9791666666666668E-3</v>
      </c>
      <c r="I11" s="64">
        <f>IF(G11=15,VLOOKUP(H11,'Бег 1000 м'!$A$2:$B$200,2,1),IF(G11=14,VLOOKUP(H11,'Бег 1000 м'!$D$2:$E$200,2,1),IF(G11=13,VLOOKUP(H11,'Бег 1000 м'!$G$2:$H$200,2,1),IF(G11=12,VLOOKUP(H11,'Бег 1000 м'!$J$2:$K$200,2,1),""))))</f>
        <v>0</v>
      </c>
      <c r="J11" s="74"/>
      <c r="K11" s="64">
        <f>IF(G11=15,VLOOKUP(J11,'Бег 60 м'!$A$2:$B$74,2,1),IF(G11=14,VLOOKUP(J11,'Бег 60 м'!$D$2:$E$74,2,1),IF(G11=13,VLOOKUP(J11,'Бег 60 м'!$G$2:$H$74,2,1),IF(G11=12,VLOOKUP(J11,'Бег 60 м'!$J$2:$K$74,2,1),""))))</f>
        <v>0</v>
      </c>
      <c r="L11" s="75" t="s">
        <v>10</v>
      </c>
      <c r="M11" s="64">
        <f>IF(G11=15,VLOOKUP(L11,'Подт Отж'!$A$2:$B$72,2,1),IF(G11=14,VLOOKUP(L11,'Подт Отж'!$D$2:$E$72,2,1),IF(G11=13,VLOOKUP(L11,'Подт Отж'!$G$2:$H$72,2,1),IF(G11=12,VLOOKUP(L11,'Подт Отж'!$J$2:$K$72,2,1),""))))</f>
        <v>37</v>
      </c>
      <c r="N11" s="75">
        <v>6</v>
      </c>
      <c r="O11" s="64">
        <f>IF(G11=15,VLOOKUP(N11,'Подъем туловища'!$A$2:$B$72,2,1),IF(G11=14,VLOOKUP(N11,'Подъем туловища'!$D$2:$E$72,2,1),IF(G11=13,VLOOKUP(N11,'Подъем туловища'!$G$2:$H$72,2,1),IF(G11=12,VLOOKUP(N11,'Подъем туловища'!$J$2:$K$72,2,1),""))))</f>
        <v>3</v>
      </c>
      <c r="P11" s="75">
        <v>-40</v>
      </c>
      <c r="Q11" s="64">
        <f>IF(G11=15,VLOOKUP(P11,'Наклон вперед'!$A$2:$B$72,2,1),IF(G11=14,VLOOKUP(P11,'Наклон вперед'!$D$2:$E$72,2,1),IF(G11=13,VLOOKUP(P11,'Наклон вперед'!$G$2:$H$72,2,1),IF(G11=12,VLOOKUP(P11,'Наклон вперед'!$J$2:$K$72,2,1),""))))</f>
        <v>0</v>
      </c>
      <c r="R11" s="75">
        <v>140</v>
      </c>
      <c r="S11" s="64">
        <f>IF(G11=15,VLOOKUP(R11,'Прыжок с места'!$A$2:$B$72,2,1),IF(G11=14,VLOOKUP(R11,'Прыжок с места'!$D$2:$E$72,2,1),IF(G11=13,VLOOKUP(R11,'Прыжок с места'!$G$2:$H$72,2,1),IF(G11=12,VLOOKUP(R11,'Прыжок с места'!$J$2:$K$72,2,1),""))))</f>
        <v>4</v>
      </c>
      <c r="T11" s="76">
        <f t="shared" si="1"/>
        <v>44</v>
      </c>
      <c r="U11" s="76">
        <f t="shared" si="2"/>
        <v>69</v>
      </c>
    </row>
    <row r="12" spans="1:21" x14ac:dyDescent="0.25">
      <c r="A12" s="71">
        <v>5</v>
      </c>
      <c r="B12" s="70"/>
      <c r="C12" s="71" t="s">
        <v>35</v>
      </c>
      <c r="D12" s="71"/>
      <c r="E12" s="71"/>
      <c r="F12" s="72">
        <v>39597</v>
      </c>
      <c r="G12" s="63">
        <f t="shared" si="0"/>
        <v>13</v>
      </c>
      <c r="H12" s="73">
        <v>2.0023148148148148E-3</v>
      </c>
      <c r="I12" s="64">
        <f>IF(G12=15,VLOOKUP(H12,'Бег 1000 м'!$A$2:$B$200,2,1),IF(G12=14,VLOOKUP(H12,'Бег 1000 м'!$D$2:$E$200,2,1),IF(G12=13,VLOOKUP(H12,'Бег 1000 м'!$G$2:$H$200,2,1),IF(G12=12,VLOOKUP(H12,'Бег 1000 м'!$J$2:$K$200,2,1),""))))</f>
        <v>0</v>
      </c>
      <c r="J12" s="74"/>
      <c r="K12" s="64">
        <f>IF(G12=15,VLOOKUP(J12,'Бег 60 м'!$A$2:$B$74,2,1),IF(G12=14,VLOOKUP(J12,'Бег 60 м'!$D$2:$E$74,2,1),IF(G12=13,VLOOKUP(J12,'Бег 60 м'!$G$2:$H$74,2,1),IF(G12=12,VLOOKUP(J12,'Бег 60 м'!$J$2:$K$74,2,1),""))))</f>
        <v>0</v>
      </c>
      <c r="L12" s="75" t="s">
        <v>10</v>
      </c>
      <c r="M12" s="64">
        <f>IF(G12=15,VLOOKUP(L12,'Подт Отж'!$A$2:$B$72,2,1),IF(G12=14,VLOOKUP(L12,'Подт Отж'!$D$2:$E$72,2,1),IF(G12=13,VLOOKUP(L12,'Подт Отж'!$G$2:$H$72,2,1),IF(G12=12,VLOOKUP(L12,'Подт Отж'!$J$2:$K$72,2,1),""))))</f>
        <v>37</v>
      </c>
      <c r="N12" s="75">
        <v>7</v>
      </c>
      <c r="O12" s="64">
        <f>IF(G12=15,VLOOKUP(N12,'Подъем туловища'!$A$2:$B$72,2,1),IF(G12=14,VLOOKUP(N12,'Подъем туловища'!$D$2:$E$72,2,1),IF(G12=13,VLOOKUP(N12,'Подъем туловища'!$G$2:$H$72,2,1),IF(G12=12,VLOOKUP(N12,'Подъем туловища'!$J$2:$K$72,2,1),""))))</f>
        <v>4</v>
      </c>
      <c r="P12" s="75">
        <v>-3</v>
      </c>
      <c r="Q12" s="64">
        <f>IF(G12=15,VLOOKUP(P12,'Наклон вперед'!$A$2:$B$72,2,1),IF(G12=14,VLOOKUP(P12,'Наклон вперед'!$D$2:$E$72,2,1),IF(G12=13,VLOOKUP(P12,'Наклон вперед'!$G$2:$H$72,2,1),IF(G12=12,VLOOKUP(P12,'Наклон вперед'!$J$2:$K$72,2,1),""))))</f>
        <v>4</v>
      </c>
      <c r="R12" s="75">
        <v>143</v>
      </c>
      <c r="S12" s="64">
        <f>IF(G12=15,VLOOKUP(R12,'Прыжок с места'!$A$2:$B$72,2,1),IF(G12=14,VLOOKUP(R12,'Прыжок с места'!$D$2:$E$72,2,1),IF(G12=13,VLOOKUP(R12,'Прыжок с места'!$G$2:$H$72,2,1),IF(G12=12,VLOOKUP(R12,'Прыжок с места'!$J$2:$K$72,2,1),""))))</f>
        <v>5</v>
      </c>
      <c r="T12" s="76">
        <f t="shared" si="1"/>
        <v>50</v>
      </c>
      <c r="U12" s="76">
        <f t="shared" si="2"/>
        <v>68</v>
      </c>
    </row>
    <row r="13" spans="1:21" x14ac:dyDescent="0.25">
      <c r="A13" s="71">
        <v>6</v>
      </c>
      <c r="B13" s="70"/>
      <c r="C13" s="71" t="s">
        <v>35</v>
      </c>
      <c r="D13" s="71"/>
      <c r="E13" s="71"/>
      <c r="F13" s="72">
        <v>39597</v>
      </c>
      <c r="G13" s="63">
        <f t="shared" si="0"/>
        <v>13</v>
      </c>
      <c r="H13" s="73">
        <v>2.0254629629629629E-3</v>
      </c>
      <c r="I13" s="64">
        <f>IF(G13=15,VLOOKUP(H13,'Бег 1000 м'!$A$2:$B$200,2,1),IF(G13=14,VLOOKUP(H13,'Бег 1000 м'!$D$2:$E$200,2,1),IF(G13=13,VLOOKUP(H13,'Бег 1000 м'!$G$2:$H$200,2,1),IF(G13=12,VLOOKUP(H13,'Бег 1000 м'!$J$2:$K$200,2,1),""))))</f>
        <v>70</v>
      </c>
      <c r="J13" s="74"/>
      <c r="K13" s="64">
        <f>IF(G13=15,VLOOKUP(J13,'Бег 60 м'!$A$2:$B$74,2,1),IF(G13=14,VLOOKUP(J13,'Бег 60 м'!$D$2:$E$74,2,1),IF(G13=13,VLOOKUP(J13,'Бег 60 м'!$G$2:$H$74,2,1),IF(G13=12,VLOOKUP(J13,'Бег 60 м'!$J$2:$K$74,2,1),""))))</f>
        <v>0</v>
      </c>
      <c r="L13" s="75" t="s">
        <v>10</v>
      </c>
      <c r="M13" s="64">
        <f>IF(G13=15,VLOOKUP(L13,'Подт Отж'!$A$2:$B$72,2,1),IF(G13=14,VLOOKUP(L13,'Подт Отж'!$D$2:$E$72,2,1),IF(G13=13,VLOOKUP(L13,'Подт Отж'!$G$2:$H$72,2,1),IF(G13=12,VLOOKUP(L13,'Подт Отж'!$J$2:$K$72,2,1),""))))</f>
        <v>37</v>
      </c>
      <c r="N13" s="75">
        <v>8</v>
      </c>
      <c r="O13" s="64">
        <f>IF(G13=15,VLOOKUP(N13,'Подъем туловища'!$A$2:$B$72,2,1),IF(G13=14,VLOOKUP(N13,'Подъем туловища'!$D$2:$E$72,2,1),IF(G13=13,VLOOKUP(N13,'Подъем туловища'!$G$2:$H$72,2,1),IF(G13=12,VLOOKUP(N13,'Подъем туловища'!$J$2:$K$72,2,1),""))))</f>
        <v>5</v>
      </c>
      <c r="P13" s="75" t="s">
        <v>10</v>
      </c>
      <c r="Q13" s="64">
        <f>IF(G13=15,VLOOKUP(P13,'Наклон вперед'!$A$2:$B$72,2,1),IF(G13=14,VLOOKUP(P13,'Наклон вперед'!$D$2:$E$72,2,1),IF(G13=13,VLOOKUP(P13,'Наклон вперед'!$G$2:$H$72,2,1),IF(G13=12,VLOOKUP(P13,'Наклон вперед'!$J$2:$K$72,2,1),""))))</f>
        <v>37</v>
      </c>
      <c r="R13" s="75">
        <v>146</v>
      </c>
      <c r="S13" s="64">
        <f>IF(G13=15,VLOOKUP(R13,'Прыжок с места'!$A$2:$B$72,2,1),IF(G13=14,VLOOKUP(R13,'Прыжок с места'!$D$2:$E$72,2,1),IF(G13=13,VLOOKUP(R13,'Прыжок с места'!$G$2:$H$72,2,1),IF(G13=12,VLOOKUP(R13,'Прыжок с места'!$J$2:$K$72,2,1),""))))</f>
        <v>6</v>
      </c>
      <c r="T13" s="76">
        <f t="shared" si="1"/>
        <v>155</v>
      </c>
      <c r="U13" s="76">
        <f t="shared" si="2"/>
        <v>55</v>
      </c>
    </row>
    <row r="14" spans="1:21" x14ac:dyDescent="0.25">
      <c r="A14" s="71">
        <v>7</v>
      </c>
      <c r="B14" s="70"/>
      <c r="C14" s="71" t="s">
        <v>35</v>
      </c>
      <c r="D14" s="71"/>
      <c r="E14" s="71"/>
      <c r="F14" s="72">
        <v>39597</v>
      </c>
      <c r="G14" s="63">
        <f t="shared" si="0"/>
        <v>13</v>
      </c>
      <c r="H14" s="73">
        <v>2.0486111111111113E-3</v>
      </c>
      <c r="I14" s="64">
        <f>IF(G14=15,VLOOKUP(H14,'Бег 1000 м'!$A$2:$B$200,2,1),IF(G14=14,VLOOKUP(H14,'Бег 1000 м'!$D$2:$E$200,2,1),IF(G14=13,VLOOKUP(H14,'Бег 1000 м'!$G$2:$H$200,2,1),IF(G14=12,VLOOKUP(H14,'Бег 1000 м'!$J$2:$K$200,2,1),""))))</f>
        <v>69</v>
      </c>
      <c r="J14" s="74"/>
      <c r="K14" s="64">
        <f>IF(G14=15,VLOOKUP(J14,'Бег 60 м'!$A$2:$B$74,2,1),IF(G14=14,VLOOKUP(J14,'Бег 60 м'!$D$2:$E$74,2,1),IF(G14=13,VLOOKUP(J14,'Бег 60 м'!$G$2:$H$74,2,1),IF(G14=12,VLOOKUP(J14,'Бег 60 м'!$J$2:$K$74,2,1),""))))</f>
        <v>0</v>
      </c>
      <c r="L14" s="75" t="s">
        <v>10</v>
      </c>
      <c r="M14" s="64">
        <f>IF(G14=15,VLOOKUP(L14,'Подт Отж'!$A$2:$B$72,2,1),IF(G14=14,VLOOKUP(L14,'Подт Отж'!$D$2:$E$72,2,1),IF(G14=13,VLOOKUP(L14,'Подт Отж'!$G$2:$H$72,2,1),IF(G14=12,VLOOKUP(L14,'Подт Отж'!$J$2:$K$72,2,1),""))))</f>
        <v>37</v>
      </c>
      <c r="N14" s="75">
        <v>9</v>
      </c>
      <c r="O14" s="64">
        <f>IF(G14=15,VLOOKUP(N14,'Подъем туловища'!$A$2:$B$72,2,1),IF(G14=14,VLOOKUP(N14,'Подъем туловища'!$D$2:$E$72,2,1),IF(G14=13,VLOOKUP(N14,'Подъем туловища'!$G$2:$H$72,2,1),IF(G14=12,VLOOKUP(N14,'Подъем туловища'!$J$2:$K$72,2,1),""))))</f>
        <v>6</v>
      </c>
      <c r="P14" s="75">
        <v>-2</v>
      </c>
      <c r="Q14" s="64">
        <f>IF(G14=15,VLOOKUP(P14,'Наклон вперед'!$A$2:$B$72,2,1),IF(G14=14,VLOOKUP(P14,'Наклон вперед'!$D$2:$E$72,2,1),IF(G14=13,VLOOKUP(P14,'Наклон вперед'!$G$2:$H$72,2,1),IF(G14=12,VLOOKUP(P14,'Наклон вперед'!$J$2:$K$72,2,1),""))))</f>
        <v>6</v>
      </c>
      <c r="R14" s="75">
        <v>149</v>
      </c>
      <c r="S14" s="64">
        <f>IF(G14=15,VLOOKUP(R14,'Прыжок с места'!$A$2:$B$72,2,1),IF(G14=14,VLOOKUP(R14,'Прыжок с места'!$D$2:$E$72,2,1),IF(G14=13,VLOOKUP(R14,'Прыжок с места'!$G$2:$H$72,2,1),IF(G14=12,VLOOKUP(R14,'Прыжок с места'!$J$2:$K$72,2,1),""))))</f>
        <v>7</v>
      </c>
      <c r="T14" s="76">
        <f t="shared" si="1"/>
        <v>125</v>
      </c>
      <c r="U14" s="76">
        <f t="shared" si="2"/>
        <v>63</v>
      </c>
    </row>
    <row r="15" spans="1:21" x14ac:dyDescent="0.25">
      <c r="A15" s="71">
        <v>8</v>
      </c>
      <c r="B15" s="70"/>
      <c r="C15" s="71" t="s">
        <v>35</v>
      </c>
      <c r="D15" s="71"/>
      <c r="E15" s="71"/>
      <c r="F15" s="72">
        <v>39597</v>
      </c>
      <c r="G15" s="63">
        <f t="shared" si="0"/>
        <v>13</v>
      </c>
      <c r="H15" s="73">
        <v>2.0717592592592593E-3</v>
      </c>
      <c r="I15" s="64">
        <f>IF(G15=15,VLOOKUP(H15,'Бег 1000 м'!$A$2:$B$200,2,1),IF(G15=14,VLOOKUP(H15,'Бег 1000 м'!$D$2:$E$200,2,1),IF(G15=13,VLOOKUP(H15,'Бег 1000 м'!$G$2:$H$200,2,1),IF(G15=12,VLOOKUP(H15,'Бег 1000 м'!$J$2:$K$200,2,1),""))))</f>
        <v>68</v>
      </c>
      <c r="J15" s="74"/>
      <c r="K15" s="64">
        <f>IF(G15=15,VLOOKUP(J15,'Бег 60 м'!$A$2:$B$74,2,1),IF(G15=14,VLOOKUP(J15,'Бег 60 м'!$D$2:$E$74,2,1),IF(G15=13,VLOOKUP(J15,'Бег 60 м'!$G$2:$H$74,2,1),IF(G15=12,VLOOKUP(J15,'Бег 60 м'!$J$2:$K$74,2,1),""))))</f>
        <v>0</v>
      </c>
      <c r="L15" s="75" t="s">
        <v>10</v>
      </c>
      <c r="M15" s="64">
        <f>IF(G15=15,VLOOKUP(L15,'Подт Отж'!$A$2:$B$72,2,1),IF(G15=14,VLOOKUP(L15,'Подт Отж'!$D$2:$E$72,2,1),IF(G15=13,VLOOKUP(L15,'Подт Отж'!$G$2:$H$72,2,1),IF(G15=12,VLOOKUP(L15,'Подт Отж'!$J$2:$K$72,2,1),""))))</f>
        <v>37</v>
      </c>
      <c r="N15" s="75">
        <v>10</v>
      </c>
      <c r="O15" s="64">
        <f>IF(G15=15,VLOOKUP(N15,'Подъем туловища'!$A$2:$B$72,2,1),IF(G15=14,VLOOKUP(N15,'Подъем туловища'!$D$2:$E$72,2,1),IF(G15=13,VLOOKUP(N15,'Подъем туловища'!$G$2:$H$72,2,1),IF(G15=12,VLOOKUP(N15,'Подъем туловища'!$J$2:$K$72,2,1),""))))</f>
        <v>7</v>
      </c>
      <c r="P15" s="75" t="s">
        <v>10</v>
      </c>
      <c r="Q15" s="64">
        <f>IF(G15=15,VLOOKUP(P15,'Наклон вперед'!$A$2:$B$72,2,1),IF(G15=14,VLOOKUP(P15,'Наклон вперед'!$D$2:$E$72,2,1),IF(G15=13,VLOOKUP(P15,'Наклон вперед'!$G$2:$H$72,2,1),IF(G15=12,VLOOKUP(P15,'Наклон вперед'!$J$2:$K$72,2,1),""))))</f>
        <v>37</v>
      </c>
      <c r="R15" s="75">
        <v>152</v>
      </c>
      <c r="S15" s="64">
        <f>IF(G15=15,VLOOKUP(R15,'Прыжок с места'!$A$2:$B$72,2,1),IF(G15=14,VLOOKUP(R15,'Прыжок с места'!$D$2:$E$72,2,1),IF(G15=13,VLOOKUP(R15,'Прыжок с места'!$G$2:$H$72,2,1),IF(G15=12,VLOOKUP(R15,'Прыжок с места'!$J$2:$K$72,2,1),""))))</f>
        <v>8</v>
      </c>
      <c r="T15" s="76">
        <f t="shared" si="1"/>
        <v>157</v>
      </c>
      <c r="U15" s="76">
        <f t="shared" si="2"/>
        <v>52</v>
      </c>
    </row>
    <row r="16" spans="1:21" x14ac:dyDescent="0.25">
      <c r="A16" s="71">
        <v>9</v>
      </c>
      <c r="B16" s="70"/>
      <c r="C16" s="71" t="s">
        <v>35</v>
      </c>
      <c r="D16" s="71"/>
      <c r="E16" s="71"/>
      <c r="F16" s="72">
        <v>39597</v>
      </c>
      <c r="G16" s="63">
        <f t="shared" si="0"/>
        <v>13</v>
      </c>
      <c r="H16" s="73">
        <v>2.0949074074074073E-3</v>
      </c>
      <c r="I16" s="64">
        <f>IF(G16=15,VLOOKUP(H16,'Бег 1000 м'!$A$2:$B$200,2,1),IF(G16=14,VLOOKUP(H16,'Бег 1000 м'!$D$2:$E$200,2,1),IF(G16=13,VLOOKUP(H16,'Бег 1000 м'!$G$2:$H$200,2,1),IF(G16=12,VLOOKUP(H16,'Бег 1000 м'!$J$2:$K$200,2,1),""))))</f>
        <v>67</v>
      </c>
      <c r="J16" s="74"/>
      <c r="K16" s="64">
        <f>IF(G16=15,VLOOKUP(J16,'Бег 60 м'!$A$2:$B$74,2,1),IF(G16=14,VLOOKUP(J16,'Бег 60 м'!$D$2:$E$74,2,1),IF(G16=13,VLOOKUP(J16,'Бег 60 м'!$G$2:$H$74,2,1),IF(G16=12,VLOOKUP(J16,'Бег 60 м'!$J$2:$K$74,2,1),""))))</f>
        <v>0</v>
      </c>
      <c r="L16" s="75">
        <v>1</v>
      </c>
      <c r="M16" s="64">
        <f>IF(G16=15,VLOOKUP(L16,'Подт Отж'!$A$2:$B$72,2,1),IF(G16=14,VLOOKUP(L16,'Подт Отж'!$D$2:$E$72,2,1),IF(G16=13,VLOOKUP(L16,'Подт Отж'!$G$2:$H$72,2,1),IF(G16=12,VLOOKUP(L16,'Подт Отж'!$J$2:$K$72,2,1),""))))</f>
        <v>8</v>
      </c>
      <c r="N16" s="75">
        <v>11</v>
      </c>
      <c r="O16" s="64">
        <f>IF(G16=15,VLOOKUP(N16,'Подъем туловища'!$A$2:$B$72,2,1),IF(G16=14,VLOOKUP(N16,'Подъем туловища'!$D$2:$E$72,2,1),IF(G16=13,VLOOKUP(N16,'Подъем туловища'!$G$2:$H$72,2,1),IF(G16=12,VLOOKUP(N16,'Подъем туловища'!$J$2:$K$72,2,1),""))))</f>
        <v>8</v>
      </c>
      <c r="P16" s="75">
        <v>-1</v>
      </c>
      <c r="Q16" s="64">
        <f>IF(G16=15,VLOOKUP(P16,'Наклон вперед'!$A$2:$B$72,2,1),IF(G16=14,VLOOKUP(P16,'Наклон вперед'!$D$2:$E$72,2,1),IF(G16=13,VLOOKUP(P16,'Наклон вперед'!$G$2:$H$72,2,1),IF(G16=12,VLOOKUP(P16,'Наклон вперед'!$J$2:$K$72,2,1),""))))</f>
        <v>8</v>
      </c>
      <c r="R16" s="75">
        <v>155</v>
      </c>
      <c r="S16" s="64">
        <f>IF(G16=15,VLOOKUP(R16,'Прыжок с места'!$A$2:$B$72,2,1),IF(G16=14,VLOOKUP(R16,'Прыжок с места'!$D$2:$E$72,2,1),IF(G16=13,VLOOKUP(R16,'Прыжок с места'!$G$2:$H$72,2,1),IF(G16=12,VLOOKUP(R16,'Прыжок с места'!$J$2:$K$72,2,1),""))))</f>
        <v>9</v>
      </c>
      <c r="T16" s="76">
        <f t="shared" si="1"/>
        <v>100</v>
      </c>
      <c r="U16" s="76">
        <f t="shared" si="2"/>
        <v>65</v>
      </c>
    </row>
    <row r="17" spans="1:21" x14ac:dyDescent="0.25">
      <c r="A17" s="71">
        <v>10</v>
      </c>
      <c r="B17" s="70"/>
      <c r="C17" s="71" t="s">
        <v>35</v>
      </c>
      <c r="D17" s="71"/>
      <c r="E17" s="71"/>
      <c r="F17" s="72">
        <v>39597</v>
      </c>
      <c r="G17" s="63">
        <f t="shared" si="0"/>
        <v>13</v>
      </c>
      <c r="H17" s="73">
        <v>2.1180555555555553E-3</v>
      </c>
      <c r="I17" s="64">
        <f>IF(G17=15,VLOOKUP(H17,'Бег 1000 м'!$A$2:$B$200,2,1),IF(G17=14,VLOOKUP(H17,'Бег 1000 м'!$D$2:$E$200,2,1),IF(G17=13,VLOOKUP(H17,'Бег 1000 м'!$G$2:$H$200,2,1),IF(G17=12,VLOOKUP(H17,'Бег 1000 м'!$J$2:$K$200,2,1),""))))</f>
        <v>66</v>
      </c>
      <c r="J17" s="74">
        <v>9</v>
      </c>
      <c r="K17" s="64">
        <f>IF(G17=15,VLOOKUP(J17,'Бег 60 м'!$A$2:$B$74,2,1),IF(G17=14,VLOOKUP(J17,'Бег 60 м'!$D$2:$E$74,2,1),IF(G17=13,VLOOKUP(J17,'Бег 60 м'!$G$2:$H$74,2,1),IF(G17=12,VLOOKUP(J17,'Бег 60 м'!$J$2:$K$74,2,1),""))))</f>
        <v>44</v>
      </c>
      <c r="L17" s="75" t="s">
        <v>10</v>
      </c>
      <c r="M17" s="64">
        <f>IF(G17=15,VLOOKUP(L17,'Подт Отж'!$A$2:$B$72,2,1),IF(G17=14,VLOOKUP(L17,'Подт Отж'!$D$2:$E$72,2,1),IF(G17=13,VLOOKUP(L17,'Подт Отж'!$G$2:$H$72,2,1),IF(G17=12,VLOOKUP(L17,'Подт Отж'!$J$2:$K$72,2,1),""))))</f>
        <v>37</v>
      </c>
      <c r="N17" s="75">
        <v>12</v>
      </c>
      <c r="O17" s="64">
        <f>IF(G17=15,VLOOKUP(N17,'Подъем туловища'!$A$2:$B$72,2,1),IF(G17=14,VLOOKUP(N17,'Подъем туловища'!$D$2:$E$72,2,1),IF(G17=13,VLOOKUP(N17,'Подъем туловища'!$G$2:$H$72,2,1),IF(G17=12,VLOOKUP(N17,'Подъем туловища'!$J$2:$K$72,2,1),""))))</f>
        <v>9</v>
      </c>
      <c r="P17" s="75" t="s">
        <v>10</v>
      </c>
      <c r="Q17" s="64">
        <f>IF(G17=15,VLOOKUP(P17,'Наклон вперед'!$A$2:$B$72,2,1),IF(G17=14,VLOOKUP(P17,'Наклон вперед'!$D$2:$E$72,2,1),IF(G17=13,VLOOKUP(P17,'Наклон вперед'!$G$2:$H$72,2,1),IF(G17=12,VLOOKUP(P17,'Наклон вперед'!$J$2:$K$72,2,1),""))))</f>
        <v>37</v>
      </c>
      <c r="R17" s="75">
        <v>158</v>
      </c>
      <c r="S17" s="64">
        <f>IF(G17=15,VLOOKUP(R17,'Прыжок с места'!$A$2:$B$72,2,1),IF(G17=14,VLOOKUP(R17,'Прыжок с места'!$D$2:$E$72,2,1),IF(G17=13,VLOOKUP(R17,'Прыжок с места'!$G$2:$H$72,2,1),IF(G17=12,VLOOKUP(R17,'Прыжок с места'!$J$2:$K$72,2,1),""))))</f>
        <v>10</v>
      </c>
      <c r="T17" s="76">
        <f t="shared" si="1"/>
        <v>203</v>
      </c>
      <c r="U17" s="76">
        <f t="shared" si="2"/>
        <v>16</v>
      </c>
    </row>
    <row r="18" spans="1:21" x14ac:dyDescent="0.25">
      <c r="A18" s="71">
        <v>11</v>
      </c>
      <c r="B18" s="70"/>
      <c r="C18" s="71" t="s">
        <v>35</v>
      </c>
      <c r="D18" s="71"/>
      <c r="E18" s="71"/>
      <c r="F18" s="72">
        <v>39597</v>
      </c>
      <c r="G18" s="63">
        <f t="shared" si="0"/>
        <v>13</v>
      </c>
      <c r="H18" s="73">
        <v>2.1412037037037038E-3</v>
      </c>
      <c r="I18" s="64">
        <f>IF(G18=15,VLOOKUP(H18,'Бег 1000 м'!$A$2:$B$200,2,1),IF(G18=14,VLOOKUP(H18,'Бег 1000 м'!$D$2:$E$200,2,1),IF(G18=13,VLOOKUP(H18,'Бег 1000 м'!$G$2:$H$200,2,1),IF(G18=12,VLOOKUP(H18,'Бег 1000 м'!$J$2:$K$200,2,1),""))))</f>
        <v>65</v>
      </c>
      <c r="J18" s="74"/>
      <c r="K18" s="64">
        <f>IF(G18=15,VLOOKUP(J18,'Бег 60 м'!$A$2:$B$74,2,1),IF(G18=14,VLOOKUP(J18,'Бег 60 м'!$D$2:$E$74,2,1),IF(G18=13,VLOOKUP(J18,'Бег 60 м'!$G$2:$H$74,2,1),IF(G18=12,VLOOKUP(J18,'Бег 60 м'!$J$2:$K$74,2,1),""))))</f>
        <v>0</v>
      </c>
      <c r="L18" s="75" t="s">
        <v>10</v>
      </c>
      <c r="M18" s="64">
        <f>IF(G18=15,VLOOKUP(L18,'Подт Отж'!$A$2:$B$72,2,1),IF(G18=14,VLOOKUP(L18,'Подт Отж'!$D$2:$E$72,2,1),IF(G18=13,VLOOKUP(L18,'Подт Отж'!$G$2:$H$72,2,1),IF(G18=12,VLOOKUP(L18,'Подт Отж'!$J$2:$K$72,2,1),""))))</f>
        <v>37</v>
      </c>
      <c r="N18" s="75">
        <v>13</v>
      </c>
      <c r="O18" s="64">
        <f>IF(G18=15,VLOOKUP(N18,'Подъем туловища'!$A$2:$B$72,2,1),IF(G18=14,VLOOKUP(N18,'Подъем туловища'!$D$2:$E$72,2,1),IF(G18=13,VLOOKUP(N18,'Подъем туловища'!$G$2:$H$72,2,1),IF(G18=12,VLOOKUP(N18,'Подъем туловища'!$J$2:$K$72,2,1),""))))</f>
        <v>10</v>
      </c>
      <c r="P18" s="75">
        <v>0</v>
      </c>
      <c r="Q18" s="64">
        <f>IF(G18=15,VLOOKUP(P18,'Наклон вперед'!$A$2:$B$72,2,1),IF(G18=14,VLOOKUP(P18,'Наклон вперед'!$D$2:$E$72,2,1),IF(G18=13,VLOOKUP(P18,'Наклон вперед'!$G$2:$H$72,2,1),IF(G18=12,VLOOKUP(P18,'Наклон вперед'!$J$2:$K$72,2,1),""))))</f>
        <v>10</v>
      </c>
      <c r="R18" s="75">
        <v>161</v>
      </c>
      <c r="S18" s="64">
        <f>IF(G18=15,VLOOKUP(R18,'Прыжок с места'!$A$2:$B$72,2,1),IF(G18=14,VLOOKUP(R18,'Прыжок с места'!$D$2:$E$72,2,1),IF(G18=13,VLOOKUP(R18,'Прыжок с места'!$G$2:$H$72,2,1),IF(G18=12,VLOOKUP(R18,'Прыжок с места'!$J$2:$K$72,2,1),""))))</f>
        <v>11</v>
      </c>
      <c r="T18" s="76">
        <f t="shared" si="1"/>
        <v>133</v>
      </c>
      <c r="U18" s="76">
        <f t="shared" si="2"/>
        <v>62</v>
      </c>
    </row>
    <row r="19" spans="1:21" x14ac:dyDescent="0.25">
      <c r="A19" s="71">
        <v>12</v>
      </c>
      <c r="B19" s="70"/>
      <c r="C19" s="71" t="s">
        <v>35</v>
      </c>
      <c r="D19" s="71"/>
      <c r="E19" s="71"/>
      <c r="F19" s="72">
        <v>39597</v>
      </c>
      <c r="G19" s="63">
        <f t="shared" si="0"/>
        <v>13</v>
      </c>
      <c r="H19" s="73">
        <v>2.1643518518518518E-3</v>
      </c>
      <c r="I19" s="64">
        <f>IF(G19=15,VLOOKUP(H19,'Бег 1000 м'!$A$2:$B$200,2,1),IF(G19=14,VLOOKUP(H19,'Бег 1000 м'!$D$2:$E$200,2,1),IF(G19=13,VLOOKUP(H19,'Бег 1000 м'!$G$2:$H$200,2,1),IF(G19=12,VLOOKUP(H19,'Бег 1000 м'!$J$2:$K$200,2,1),""))))</f>
        <v>64</v>
      </c>
      <c r="J19" s="74"/>
      <c r="K19" s="64">
        <f>IF(G19=15,VLOOKUP(J19,'Бег 60 м'!$A$2:$B$74,2,1),IF(G19=14,VLOOKUP(J19,'Бег 60 м'!$D$2:$E$74,2,1),IF(G19=13,VLOOKUP(J19,'Бег 60 м'!$G$2:$H$74,2,1),IF(G19=12,VLOOKUP(J19,'Бег 60 м'!$J$2:$K$74,2,1),""))))</f>
        <v>0</v>
      </c>
      <c r="L19" s="75">
        <v>2</v>
      </c>
      <c r="M19" s="64">
        <f>IF(G19=15,VLOOKUP(L19,'Подт Отж'!$A$2:$B$72,2,1),IF(G19=14,VLOOKUP(L19,'Подт Отж'!$D$2:$E$72,2,1),IF(G19=13,VLOOKUP(L19,'Подт Отж'!$G$2:$H$72,2,1),IF(G19=12,VLOOKUP(L19,'Подт Отж'!$J$2:$K$72,2,1),""))))</f>
        <v>11</v>
      </c>
      <c r="N19" s="75">
        <v>14</v>
      </c>
      <c r="O19" s="64">
        <f>IF(G19=15,VLOOKUP(N19,'Подъем туловища'!$A$2:$B$72,2,1),IF(G19=14,VLOOKUP(N19,'Подъем туловища'!$D$2:$E$72,2,1),IF(G19=13,VLOOKUP(N19,'Подъем туловища'!$G$2:$H$72,2,1),IF(G19=12,VLOOKUP(N19,'Подъем туловища'!$J$2:$K$72,2,1),""))))</f>
        <v>11</v>
      </c>
      <c r="P19" s="75" t="s">
        <v>10</v>
      </c>
      <c r="Q19" s="64">
        <f>IF(G19=15,VLOOKUP(P19,'Наклон вперед'!$A$2:$B$72,2,1),IF(G19=14,VLOOKUP(P19,'Наклон вперед'!$D$2:$E$72,2,1),IF(G19=13,VLOOKUP(P19,'Наклон вперед'!$G$2:$H$72,2,1),IF(G19=12,VLOOKUP(P19,'Наклон вперед'!$J$2:$K$72,2,1),""))))</f>
        <v>37</v>
      </c>
      <c r="R19" s="75">
        <v>164</v>
      </c>
      <c r="S19" s="64">
        <f>IF(G19=15,VLOOKUP(R19,'Прыжок с места'!$A$2:$B$72,2,1),IF(G19=14,VLOOKUP(R19,'Прыжок с места'!$D$2:$E$72,2,1),IF(G19=13,VLOOKUP(R19,'Прыжок с места'!$G$2:$H$72,2,1),IF(G19=12,VLOOKUP(R19,'Прыжок с места'!$J$2:$K$72,2,1),""))))</f>
        <v>12</v>
      </c>
      <c r="T19" s="76">
        <f t="shared" si="1"/>
        <v>135</v>
      </c>
      <c r="U19" s="76">
        <f t="shared" si="2"/>
        <v>61</v>
      </c>
    </row>
    <row r="20" spans="1:21" x14ac:dyDescent="0.25">
      <c r="A20" s="71">
        <v>13</v>
      </c>
      <c r="B20" s="70"/>
      <c r="C20" s="71" t="s">
        <v>35</v>
      </c>
      <c r="D20" s="71"/>
      <c r="E20" s="71"/>
      <c r="F20" s="72">
        <v>39597</v>
      </c>
      <c r="G20" s="63">
        <f t="shared" si="0"/>
        <v>13</v>
      </c>
      <c r="H20" s="73">
        <v>2.1874999999999998E-3</v>
      </c>
      <c r="I20" s="64">
        <f>IF(G20=15,VLOOKUP(H20,'Бег 1000 м'!$A$2:$B$200,2,1),IF(G20=14,VLOOKUP(H20,'Бег 1000 м'!$D$2:$E$200,2,1),IF(G20=13,VLOOKUP(H20,'Бег 1000 м'!$G$2:$H$200,2,1),IF(G20=12,VLOOKUP(H20,'Бег 1000 м'!$J$2:$K$200,2,1),""))))</f>
        <v>63</v>
      </c>
      <c r="J20" s="74"/>
      <c r="K20" s="64">
        <f>IF(G20=15,VLOOKUP(J20,'Бег 60 м'!$A$2:$B$74,2,1),IF(G20=14,VLOOKUP(J20,'Бег 60 м'!$D$2:$E$74,2,1),IF(G20=13,VLOOKUP(J20,'Бег 60 м'!$G$2:$H$74,2,1),IF(G20=12,VLOOKUP(J20,'Бег 60 м'!$J$2:$K$74,2,1),""))))</f>
        <v>0</v>
      </c>
      <c r="L20" s="75" t="s">
        <v>10</v>
      </c>
      <c r="M20" s="64">
        <f>IF(G20=15,VLOOKUP(L20,'Подт Отж'!$A$2:$B$72,2,1),IF(G20=14,VLOOKUP(L20,'Подт Отж'!$D$2:$E$72,2,1),IF(G20=13,VLOOKUP(L20,'Подт Отж'!$G$2:$H$72,2,1),IF(G20=12,VLOOKUP(L20,'Подт Отж'!$J$2:$K$72,2,1),""))))</f>
        <v>37</v>
      </c>
      <c r="N20" s="75">
        <v>15</v>
      </c>
      <c r="O20" s="64">
        <f>IF(G20=15,VLOOKUP(N20,'Подъем туловища'!$A$2:$B$72,2,1),IF(G20=14,VLOOKUP(N20,'Подъем туловища'!$D$2:$E$72,2,1),IF(G20=13,VLOOKUP(N20,'Подъем туловища'!$G$2:$H$72,2,1),IF(G20=12,VLOOKUP(N20,'Подъем туловища'!$J$2:$K$72,2,1),""))))</f>
        <v>12</v>
      </c>
      <c r="P20" s="75">
        <v>1</v>
      </c>
      <c r="Q20" s="64">
        <f>IF(G20=15,VLOOKUP(P20,'Наклон вперед'!$A$2:$B$72,2,1),IF(G20=14,VLOOKUP(P20,'Наклон вперед'!$D$2:$E$72,2,1),IF(G20=13,VLOOKUP(P20,'Наклон вперед'!$G$2:$H$72,2,1),IF(G20=12,VLOOKUP(P20,'Наклон вперед'!$J$2:$K$72,2,1),""))))</f>
        <v>12</v>
      </c>
      <c r="R20" s="75">
        <v>167</v>
      </c>
      <c r="S20" s="64">
        <f>IF(G20=15,VLOOKUP(R20,'Прыжок с места'!$A$2:$B$72,2,1),IF(G20=14,VLOOKUP(R20,'Прыжок с места'!$D$2:$E$72,2,1),IF(G20=13,VLOOKUP(R20,'Прыжок с места'!$G$2:$H$72,2,1),IF(G20=12,VLOOKUP(R20,'Прыжок с места'!$J$2:$K$72,2,1),""))))</f>
        <v>13</v>
      </c>
      <c r="T20" s="76">
        <f t="shared" si="1"/>
        <v>137</v>
      </c>
      <c r="U20" s="76">
        <f t="shared" si="2"/>
        <v>59</v>
      </c>
    </row>
    <row r="21" spans="1:21" x14ac:dyDescent="0.25">
      <c r="A21" s="71">
        <v>14</v>
      </c>
      <c r="B21" s="70"/>
      <c r="C21" s="71" t="s">
        <v>35</v>
      </c>
      <c r="D21" s="71"/>
      <c r="E21" s="71"/>
      <c r="F21" s="72">
        <v>39597</v>
      </c>
      <c r="G21" s="63">
        <f t="shared" si="0"/>
        <v>13</v>
      </c>
      <c r="H21" s="73">
        <v>2.2106481481481478E-3</v>
      </c>
      <c r="I21" s="64">
        <f>IF(G21=15,VLOOKUP(H21,'Бег 1000 м'!$A$2:$B$200,2,1),IF(G21=14,VLOOKUP(H21,'Бег 1000 м'!$D$2:$E$200,2,1),IF(G21=13,VLOOKUP(H21,'Бег 1000 м'!$G$2:$H$200,2,1),IF(G21=12,VLOOKUP(H21,'Бег 1000 м'!$J$2:$K$200,2,1),""))))</f>
        <v>62</v>
      </c>
      <c r="J21" s="74"/>
      <c r="K21" s="64">
        <f>IF(G21=15,VLOOKUP(J21,'Бег 60 м'!$A$2:$B$74,2,1),IF(G21=14,VLOOKUP(J21,'Бег 60 м'!$D$2:$E$74,2,1),IF(G21=13,VLOOKUP(J21,'Бег 60 м'!$G$2:$H$74,2,1),IF(G21=12,VLOOKUP(J21,'Бег 60 м'!$J$2:$K$74,2,1),""))))</f>
        <v>0</v>
      </c>
      <c r="L21" s="75" t="s">
        <v>10</v>
      </c>
      <c r="M21" s="64">
        <f>IF(G21=15,VLOOKUP(L21,'Подт Отж'!$A$2:$B$72,2,1),IF(G21=14,VLOOKUP(L21,'Подт Отж'!$D$2:$E$72,2,1),IF(G21=13,VLOOKUP(L21,'Подт Отж'!$G$2:$H$72,2,1),IF(G21=12,VLOOKUP(L21,'Подт Отж'!$J$2:$K$72,2,1),""))))</f>
        <v>37</v>
      </c>
      <c r="N21" s="75">
        <v>16</v>
      </c>
      <c r="O21" s="64">
        <f>IF(G21=15,VLOOKUP(N21,'Подъем туловища'!$A$2:$B$72,2,1),IF(G21=14,VLOOKUP(N21,'Подъем туловища'!$D$2:$E$72,2,1),IF(G21=13,VLOOKUP(N21,'Подъем туловища'!$G$2:$H$72,2,1),IF(G21=12,VLOOKUP(N21,'Подъем туловища'!$J$2:$K$72,2,1),""))))</f>
        <v>13</v>
      </c>
      <c r="P21" s="75" t="s">
        <v>10</v>
      </c>
      <c r="Q21" s="64">
        <f>IF(G21=15,VLOOKUP(P21,'Наклон вперед'!$A$2:$B$72,2,1),IF(G21=14,VLOOKUP(P21,'Наклон вперед'!$D$2:$E$72,2,1),IF(G21=13,VLOOKUP(P21,'Наклон вперед'!$G$2:$H$72,2,1),IF(G21=12,VLOOKUP(P21,'Наклон вперед'!$J$2:$K$72,2,1),""))))</f>
        <v>37</v>
      </c>
      <c r="R21" s="75">
        <v>170</v>
      </c>
      <c r="S21" s="64">
        <f>IF(G21=15,VLOOKUP(R21,'Прыжок с места'!$A$2:$B$72,2,1),IF(G21=14,VLOOKUP(R21,'Прыжок с места'!$D$2:$E$72,2,1),IF(G21=13,VLOOKUP(R21,'Прыжок с места'!$G$2:$H$72,2,1),IF(G21=12,VLOOKUP(R21,'Прыжок с места'!$J$2:$K$72,2,1),""))))</f>
        <v>14</v>
      </c>
      <c r="T21" s="76">
        <f t="shared" si="1"/>
        <v>163</v>
      </c>
      <c r="U21" s="76">
        <f t="shared" si="2"/>
        <v>49</v>
      </c>
    </row>
    <row r="22" spans="1:21" x14ac:dyDescent="0.25">
      <c r="A22" s="71">
        <v>15</v>
      </c>
      <c r="B22" s="70"/>
      <c r="C22" s="71" t="s">
        <v>35</v>
      </c>
      <c r="D22" s="71"/>
      <c r="E22" s="71"/>
      <c r="F22" s="72">
        <v>39597</v>
      </c>
      <c r="G22" s="63">
        <f t="shared" si="0"/>
        <v>13</v>
      </c>
      <c r="H22" s="73">
        <v>2.2337962962962967E-3</v>
      </c>
      <c r="I22" s="64">
        <f>IF(G22=15,VLOOKUP(H22,'Бег 1000 м'!$A$2:$B$200,2,1),IF(G22=14,VLOOKUP(H22,'Бег 1000 м'!$D$2:$E$200,2,1),IF(G22=13,VLOOKUP(H22,'Бег 1000 м'!$G$2:$H$200,2,1),IF(G22=12,VLOOKUP(H22,'Бег 1000 м'!$J$2:$K$200,2,1),""))))</f>
        <v>61</v>
      </c>
      <c r="J22" s="74"/>
      <c r="K22" s="64">
        <f>IF(G22=15,VLOOKUP(J22,'Бег 60 м'!$A$2:$B$74,2,1),IF(G22=14,VLOOKUP(J22,'Бег 60 м'!$D$2:$E$74,2,1),IF(G22=13,VLOOKUP(J22,'Бег 60 м'!$G$2:$H$74,2,1),IF(G22=12,VLOOKUP(J22,'Бег 60 м'!$J$2:$K$74,2,1),""))))</f>
        <v>0</v>
      </c>
      <c r="L22" s="75">
        <v>3</v>
      </c>
      <c r="M22" s="64">
        <f>IF(G22=15,VLOOKUP(L22,'Подт Отж'!$A$2:$B$72,2,1),IF(G22=14,VLOOKUP(L22,'Подт Отж'!$D$2:$E$72,2,1),IF(G22=13,VLOOKUP(L22,'Подт Отж'!$G$2:$H$72,2,1),IF(G22=12,VLOOKUP(L22,'Подт Отж'!$J$2:$K$72,2,1),""))))</f>
        <v>14</v>
      </c>
      <c r="N22" s="75">
        <v>17</v>
      </c>
      <c r="O22" s="64">
        <f>IF(G22=15,VLOOKUP(N22,'Подъем туловища'!$A$2:$B$72,2,1),IF(G22=14,VLOOKUP(N22,'Подъем туловища'!$D$2:$E$72,2,1),IF(G22=13,VLOOKUP(N22,'Подъем туловища'!$G$2:$H$72,2,1),IF(G22=12,VLOOKUP(N22,'Подъем туловища'!$J$2:$K$72,2,1),""))))</f>
        <v>14</v>
      </c>
      <c r="P22" s="75">
        <v>2</v>
      </c>
      <c r="Q22" s="64">
        <f>IF(G22=15,VLOOKUP(P22,'Наклон вперед'!$A$2:$B$72,2,1),IF(G22=14,VLOOKUP(P22,'Наклон вперед'!$D$2:$E$72,2,1),IF(G22=13,VLOOKUP(P22,'Наклон вперед'!$G$2:$H$72,2,1),IF(G22=12,VLOOKUP(P22,'Наклон вперед'!$J$2:$K$72,2,1),""))))</f>
        <v>14</v>
      </c>
      <c r="R22" s="75">
        <v>173</v>
      </c>
      <c r="S22" s="64">
        <f>IF(G22=15,VLOOKUP(R22,'Прыжок с места'!$A$2:$B$72,2,1),IF(G22=14,VLOOKUP(R22,'Прыжок с места'!$D$2:$E$72,2,1),IF(G22=13,VLOOKUP(R22,'Прыжок с места'!$G$2:$H$72,2,1),IF(G22=12,VLOOKUP(R22,'Прыжок с места'!$J$2:$K$72,2,1),""))))</f>
        <v>15</v>
      </c>
      <c r="T22" s="76">
        <f t="shared" si="1"/>
        <v>118</v>
      </c>
      <c r="U22" s="76">
        <f t="shared" si="2"/>
        <v>64</v>
      </c>
    </row>
    <row r="23" spans="1:21" x14ac:dyDescent="0.25">
      <c r="A23" s="71">
        <v>16</v>
      </c>
      <c r="B23" s="70"/>
      <c r="C23" s="71" t="s">
        <v>35</v>
      </c>
      <c r="D23" s="71"/>
      <c r="E23" s="71"/>
      <c r="F23" s="72">
        <v>39597</v>
      </c>
      <c r="G23" s="63">
        <f t="shared" si="0"/>
        <v>13</v>
      </c>
      <c r="H23" s="73">
        <v>2.2569444444444447E-3</v>
      </c>
      <c r="I23" s="64">
        <f>IF(G23=15,VLOOKUP(H23,'Бег 1000 м'!$A$2:$B$200,2,1),IF(G23=14,VLOOKUP(H23,'Бег 1000 м'!$D$2:$E$200,2,1),IF(G23=13,VLOOKUP(H23,'Бег 1000 м'!$G$2:$H$200,2,1),IF(G23=12,VLOOKUP(H23,'Бег 1000 м'!$J$2:$K$200,2,1),""))))</f>
        <v>60</v>
      </c>
      <c r="J23" s="74"/>
      <c r="K23" s="64">
        <f>IF(G23=15,VLOOKUP(J23,'Бег 60 м'!$A$2:$B$74,2,1),IF(G23=14,VLOOKUP(J23,'Бег 60 м'!$D$2:$E$74,2,1),IF(G23=13,VLOOKUP(J23,'Бег 60 м'!$G$2:$H$74,2,1),IF(G23=12,VLOOKUP(J23,'Бег 60 м'!$J$2:$K$74,2,1),""))))</f>
        <v>0</v>
      </c>
      <c r="L23" s="75" t="s">
        <v>10</v>
      </c>
      <c r="M23" s="64">
        <f>IF(G23=15,VLOOKUP(L23,'Подт Отж'!$A$2:$B$72,2,1),IF(G23=14,VLOOKUP(L23,'Подт Отж'!$D$2:$E$72,2,1),IF(G23=13,VLOOKUP(L23,'Подт Отж'!$G$2:$H$72,2,1),IF(G23=12,VLOOKUP(L23,'Подт Отж'!$J$2:$K$72,2,1),""))))</f>
        <v>37</v>
      </c>
      <c r="N23" s="75">
        <v>18</v>
      </c>
      <c r="O23" s="64">
        <f>IF(G23=15,VLOOKUP(N23,'Подъем туловища'!$A$2:$B$72,2,1),IF(G23=14,VLOOKUP(N23,'Подъем туловища'!$D$2:$E$72,2,1),IF(G23=13,VLOOKUP(N23,'Подъем туловища'!$G$2:$H$72,2,1),IF(G23=12,VLOOKUP(N23,'Подъем туловища'!$J$2:$K$72,2,1),""))))</f>
        <v>15</v>
      </c>
      <c r="P23" s="75" t="s">
        <v>10</v>
      </c>
      <c r="Q23" s="64">
        <f>IF(G23=15,VLOOKUP(P23,'Наклон вперед'!$A$2:$B$72,2,1),IF(G23=14,VLOOKUP(P23,'Наклон вперед'!$D$2:$E$72,2,1),IF(G23=13,VLOOKUP(P23,'Наклон вперед'!$G$2:$H$72,2,1),IF(G23=12,VLOOKUP(P23,'Наклон вперед'!$J$2:$K$72,2,1),""))))</f>
        <v>37</v>
      </c>
      <c r="R23" s="75">
        <v>176</v>
      </c>
      <c r="S23" s="64">
        <f>IF(G23=15,VLOOKUP(R23,'Прыжок с места'!$A$2:$B$72,2,1),IF(G23=14,VLOOKUP(R23,'Прыжок с места'!$D$2:$E$72,2,1),IF(G23=13,VLOOKUP(R23,'Прыжок с места'!$G$2:$H$72,2,1),IF(G23=12,VLOOKUP(R23,'Прыжок с места'!$J$2:$K$72,2,1),""))))</f>
        <v>16</v>
      </c>
      <c r="T23" s="76">
        <f t="shared" si="1"/>
        <v>165</v>
      </c>
      <c r="U23" s="76">
        <f t="shared" si="2"/>
        <v>47</v>
      </c>
    </row>
    <row r="24" spans="1:21" x14ac:dyDescent="0.25">
      <c r="A24" s="71">
        <v>17</v>
      </c>
      <c r="B24" s="70"/>
      <c r="C24" s="71" t="s">
        <v>35</v>
      </c>
      <c r="D24" s="71"/>
      <c r="E24" s="71"/>
      <c r="F24" s="72">
        <v>39597</v>
      </c>
      <c r="G24" s="63">
        <f t="shared" si="0"/>
        <v>13</v>
      </c>
      <c r="H24" s="73">
        <v>2.2800925925925927E-3</v>
      </c>
      <c r="I24" s="64">
        <f>IF(G24=15,VLOOKUP(H24,'Бег 1000 м'!$A$2:$B$200,2,1),IF(G24=14,VLOOKUP(H24,'Бег 1000 м'!$D$2:$E$200,2,1),IF(G24=13,VLOOKUP(H24,'Бег 1000 м'!$G$2:$H$200,2,1),IF(G24=12,VLOOKUP(H24,'Бег 1000 м'!$J$2:$K$200,2,1),""))))</f>
        <v>59</v>
      </c>
      <c r="J24" s="74"/>
      <c r="K24" s="64">
        <f>IF(G24=15,VLOOKUP(J24,'Бег 60 м'!$A$2:$B$74,2,1),IF(G24=14,VLOOKUP(J24,'Бег 60 м'!$D$2:$E$74,2,1),IF(G24=13,VLOOKUP(J24,'Бег 60 м'!$G$2:$H$74,2,1),IF(G24=12,VLOOKUP(J24,'Бег 60 м'!$J$2:$K$74,2,1),""))))</f>
        <v>0</v>
      </c>
      <c r="L24" s="75" t="s">
        <v>10</v>
      </c>
      <c r="M24" s="64">
        <f>IF(G24=15,VLOOKUP(L24,'Подт Отж'!$A$2:$B$72,2,1),IF(G24=14,VLOOKUP(L24,'Подт Отж'!$D$2:$E$72,2,1),IF(G24=13,VLOOKUP(L24,'Подт Отж'!$G$2:$H$72,2,1),IF(G24=12,VLOOKUP(L24,'Подт Отж'!$J$2:$K$72,2,1),""))))</f>
        <v>37</v>
      </c>
      <c r="N24" s="75">
        <v>19</v>
      </c>
      <c r="O24" s="64">
        <f>IF(G24=15,VLOOKUP(N24,'Подъем туловища'!$A$2:$B$72,2,1),IF(G24=14,VLOOKUP(N24,'Подъем туловища'!$D$2:$E$72,2,1),IF(G24=13,VLOOKUP(N24,'Подъем туловища'!$G$2:$H$72,2,1),IF(G24=12,VLOOKUP(N24,'Подъем туловища'!$J$2:$K$72,2,1),""))))</f>
        <v>16</v>
      </c>
      <c r="P24" s="75">
        <v>3</v>
      </c>
      <c r="Q24" s="64">
        <f>IF(G24=15,VLOOKUP(P24,'Наклон вперед'!$A$2:$B$72,2,1),IF(G24=14,VLOOKUP(P24,'Наклон вперед'!$D$2:$E$72,2,1),IF(G24=13,VLOOKUP(P24,'Наклон вперед'!$G$2:$H$72,2,1),IF(G24=12,VLOOKUP(P24,'Наклон вперед'!$J$2:$K$72,2,1),""))))</f>
        <v>16</v>
      </c>
      <c r="R24" s="75">
        <v>178</v>
      </c>
      <c r="S24" s="64">
        <f>IF(G24=15,VLOOKUP(R24,'Прыжок с места'!$A$2:$B$72,2,1),IF(G24=14,VLOOKUP(R24,'Прыжок с места'!$D$2:$E$72,2,1),IF(G24=13,VLOOKUP(R24,'Прыжок с места'!$G$2:$H$72,2,1),IF(G24=12,VLOOKUP(R24,'Прыжок с места'!$J$2:$K$72,2,1),""))))</f>
        <v>17</v>
      </c>
      <c r="T24" s="76">
        <f t="shared" si="1"/>
        <v>145</v>
      </c>
      <c r="U24" s="76">
        <f t="shared" si="2"/>
        <v>58</v>
      </c>
    </row>
    <row r="25" spans="1:21" x14ac:dyDescent="0.25">
      <c r="A25" s="71">
        <v>18</v>
      </c>
      <c r="B25" s="70"/>
      <c r="C25" s="71" t="s">
        <v>35</v>
      </c>
      <c r="D25" s="71"/>
      <c r="E25" s="71"/>
      <c r="F25" s="72">
        <v>39597</v>
      </c>
      <c r="G25" s="63">
        <f t="shared" si="0"/>
        <v>13</v>
      </c>
      <c r="H25" s="73">
        <v>2.3032407407407407E-3</v>
      </c>
      <c r="I25" s="64">
        <f>IF(G25=15,VLOOKUP(H25,'Бег 1000 м'!$A$2:$B$200,2,1),IF(G25=14,VLOOKUP(H25,'Бег 1000 м'!$D$2:$E$200,2,1),IF(G25=13,VLOOKUP(H25,'Бег 1000 м'!$G$2:$H$200,2,1),IF(G25=12,VLOOKUP(H25,'Бег 1000 м'!$J$2:$K$200,2,1),""))))</f>
        <v>58</v>
      </c>
      <c r="J25" s="74"/>
      <c r="K25" s="64">
        <f>IF(G25=15,VLOOKUP(J25,'Бег 60 м'!$A$2:$B$74,2,1),IF(G25=14,VLOOKUP(J25,'Бег 60 м'!$D$2:$E$74,2,1),IF(G25=13,VLOOKUP(J25,'Бег 60 м'!$G$2:$H$74,2,1),IF(G25=12,VLOOKUP(J25,'Бег 60 м'!$J$2:$K$74,2,1),""))))</f>
        <v>0</v>
      </c>
      <c r="L25" s="75">
        <v>4</v>
      </c>
      <c r="M25" s="64">
        <f>IF(G25=15,VLOOKUP(L25,'Подт Отж'!$A$2:$B$72,2,1),IF(G25=14,VLOOKUP(L25,'Подт Отж'!$D$2:$E$72,2,1),IF(G25=13,VLOOKUP(L25,'Подт Отж'!$G$2:$H$72,2,1),IF(G25=12,VLOOKUP(L25,'Подт Отж'!$J$2:$K$72,2,1),""))))</f>
        <v>17</v>
      </c>
      <c r="N25" s="75" t="s">
        <v>10</v>
      </c>
      <c r="O25" s="64">
        <f>IF(G25=15,VLOOKUP(N25,'Подъем туловища'!$A$2:$B$72,2,1),IF(G25=14,VLOOKUP(N25,'Подъем туловища'!$D$2:$E$72,2,1),IF(G25=13,VLOOKUP(N25,'Подъем туловища'!$G$2:$H$72,2,1),IF(G25=12,VLOOKUP(N25,'Подъем туловища'!$J$2:$K$72,2,1),""))))</f>
        <v>35</v>
      </c>
      <c r="P25" s="75" t="s">
        <v>10</v>
      </c>
      <c r="Q25" s="64">
        <f>IF(G25=15,VLOOKUP(P25,'Наклон вперед'!$A$2:$B$72,2,1),IF(G25=14,VLOOKUP(P25,'Наклон вперед'!$D$2:$E$72,2,1),IF(G25=13,VLOOKUP(P25,'Наклон вперед'!$G$2:$H$72,2,1),IF(G25=12,VLOOKUP(P25,'Наклон вперед'!$J$2:$K$72,2,1),""))))</f>
        <v>37</v>
      </c>
      <c r="R25" s="75">
        <v>180</v>
      </c>
      <c r="S25" s="64">
        <f>IF(G25=15,VLOOKUP(R25,'Прыжок с места'!$A$2:$B$72,2,1),IF(G25=14,VLOOKUP(R25,'Прыжок с места'!$D$2:$E$72,2,1),IF(G25=13,VLOOKUP(R25,'Прыжок с места'!$G$2:$H$72,2,1),IF(G25=12,VLOOKUP(R25,'Прыжок с места'!$J$2:$K$72,2,1),""))))</f>
        <v>18</v>
      </c>
      <c r="T25" s="76">
        <f t="shared" si="1"/>
        <v>165</v>
      </c>
      <c r="U25" s="76">
        <f t="shared" si="2"/>
        <v>47</v>
      </c>
    </row>
    <row r="26" spans="1:21" x14ac:dyDescent="0.25">
      <c r="A26" s="71">
        <v>19</v>
      </c>
      <c r="B26" s="70"/>
      <c r="C26" s="71" t="s">
        <v>35</v>
      </c>
      <c r="D26" s="71"/>
      <c r="E26" s="71"/>
      <c r="F26" s="72">
        <v>39597</v>
      </c>
      <c r="G26" s="63">
        <f t="shared" si="0"/>
        <v>13</v>
      </c>
      <c r="H26" s="73">
        <v>2.3263888888888887E-3</v>
      </c>
      <c r="I26" s="64">
        <f>IF(G26=15,VLOOKUP(H26,'Бег 1000 м'!$A$2:$B$200,2,1),IF(G26=14,VLOOKUP(H26,'Бег 1000 м'!$D$2:$E$200,2,1),IF(G26=13,VLOOKUP(H26,'Бег 1000 м'!$G$2:$H$200,2,1),IF(G26=12,VLOOKUP(H26,'Бег 1000 м'!$J$2:$K$200,2,1),""))))</f>
        <v>57</v>
      </c>
      <c r="J26" s="74"/>
      <c r="K26" s="64">
        <f>IF(G26=15,VLOOKUP(J26,'Бег 60 м'!$A$2:$B$74,2,1),IF(G26=14,VLOOKUP(J26,'Бег 60 м'!$D$2:$E$74,2,1),IF(G26=13,VLOOKUP(J26,'Бег 60 м'!$G$2:$H$74,2,1),IF(G26=12,VLOOKUP(J26,'Бег 60 м'!$J$2:$K$74,2,1),""))))</f>
        <v>0</v>
      </c>
      <c r="L26" s="75" t="s">
        <v>10</v>
      </c>
      <c r="M26" s="64">
        <f>IF(G26=15,VLOOKUP(L26,'Подт Отж'!$A$2:$B$72,2,1),IF(G26=14,VLOOKUP(L26,'Подт Отж'!$D$2:$E$72,2,1),IF(G26=13,VLOOKUP(L26,'Подт Отж'!$G$2:$H$72,2,1),IF(G26=12,VLOOKUP(L26,'Подт Отж'!$J$2:$K$72,2,1),""))))</f>
        <v>37</v>
      </c>
      <c r="N26" s="75">
        <v>20</v>
      </c>
      <c r="O26" s="64">
        <f>IF(G26=15,VLOOKUP(N26,'Подъем туловища'!$A$2:$B$72,2,1),IF(G26=14,VLOOKUP(N26,'Подъем туловища'!$D$2:$E$72,2,1),IF(G26=13,VLOOKUP(N26,'Подъем туловища'!$G$2:$H$72,2,1),IF(G26=12,VLOOKUP(N26,'Подъем туловища'!$J$2:$K$72,2,1),""))))</f>
        <v>18</v>
      </c>
      <c r="P26" s="75">
        <v>4</v>
      </c>
      <c r="Q26" s="64">
        <f>IF(G26=15,VLOOKUP(P26,'Наклон вперед'!$A$2:$B$72,2,1),IF(G26=14,VLOOKUP(P26,'Наклон вперед'!$D$2:$E$72,2,1),IF(G26=13,VLOOKUP(P26,'Наклон вперед'!$G$2:$H$72,2,1),IF(G26=12,VLOOKUP(P26,'Наклон вперед'!$J$2:$K$72,2,1),""))))</f>
        <v>18</v>
      </c>
      <c r="R26" s="75">
        <v>182</v>
      </c>
      <c r="S26" s="64">
        <f>IF(G26=15,VLOOKUP(R26,'Прыжок с места'!$A$2:$B$72,2,1),IF(G26=14,VLOOKUP(R26,'Прыжок с места'!$D$2:$E$72,2,1),IF(G26=13,VLOOKUP(R26,'Прыжок с места'!$G$2:$H$72,2,1),IF(G26=12,VLOOKUP(R26,'Прыжок с места'!$J$2:$K$72,2,1),""))))</f>
        <v>19</v>
      </c>
      <c r="T26" s="76">
        <f t="shared" si="1"/>
        <v>149</v>
      </c>
      <c r="U26" s="76">
        <f t="shared" si="2"/>
        <v>57</v>
      </c>
    </row>
    <row r="27" spans="1:21" x14ac:dyDescent="0.25">
      <c r="A27" s="71">
        <v>20</v>
      </c>
      <c r="B27" s="70"/>
      <c r="C27" s="71" t="s">
        <v>35</v>
      </c>
      <c r="D27" s="71"/>
      <c r="E27" s="71"/>
      <c r="F27" s="72">
        <v>39597</v>
      </c>
      <c r="G27" s="63">
        <f t="shared" si="0"/>
        <v>13</v>
      </c>
      <c r="H27" s="73">
        <v>2.3495370370370371E-3</v>
      </c>
      <c r="I27" s="64">
        <f>IF(G27=15,VLOOKUP(H27,'Бег 1000 м'!$A$2:$B$200,2,1),IF(G27=14,VLOOKUP(H27,'Бег 1000 м'!$D$2:$E$200,2,1),IF(G27=13,VLOOKUP(H27,'Бег 1000 м'!$G$2:$H$200,2,1),IF(G27=12,VLOOKUP(H27,'Бег 1000 м'!$J$2:$K$200,2,1),""))))</f>
        <v>56</v>
      </c>
      <c r="J27" s="74"/>
      <c r="K27" s="64">
        <f>IF(G27=15,VLOOKUP(J27,'Бег 60 м'!$A$2:$B$74,2,1),IF(G27=14,VLOOKUP(J27,'Бег 60 м'!$D$2:$E$74,2,1),IF(G27=13,VLOOKUP(J27,'Бег 60 м'!$G$2:$H$74,2,1),IF(G27=12,VLOOKUP(J27,'Бег 60 м'!$J$2:$K$74,2,1),""))))</f>
        <v>0</v>
      </c>
      <c r="L27" s="75" t="s">
        <v>10</v>
      </c>
      <c r="M27" s="64">
        <f>IF(G27=15,VLOOKUP(L27,'Подт Отж'!$A$2:$B$72,2,1),IF(G27=14,VLOOKUP(L27,'Подт Отж'!$D$2:$E$72,2,1),IF(G27=13,VLOOKUP(L27,'Подт Отж'!$G$2:$H$72,2,1),IF(G27=12,VLOOKUP(L27,'Подт Отж'!$J$2:$K$72,2,1),""))))</f>
        <v>37</v>
      </c>
      <c r="N27" s="75" t="s">
        <v>10</v>
      </c>
      <c r="O27" s="64">
        <f>IF(G27=15,VLOOKUP(N27,'Подъем туловища'!$A$2:$B$72,2,1),IF(G27=14,VLOOKUP(N27,'Подъем туловища'!$D$2:$E$72,2,1),IF(G27=13,VLOOKUP(N27,'Подъем туловища'!$G$2:$H$72,2,1),IF(G27=12,VLOOKUP(N27,'Подъем туловища'!$J$2:$K$72,2,1),""))))</f>
        <v>35</v>
      </c>
      <c r="P27" s="75" t="s">
        <v>10</v>
      </c>
      <c r="Q27" s="64">
        <f>IF(G27=15,VLOOKUP(P27,'Наклон вперед'!$A$2:$B$72,2,1),IF(G27=14,VLOOKUP(P27,'Наклон вперед'!$D$2:$E$72,2,1),IF(G27=13,VLOOKUP(P27,'Наклон вперед'!$G$2:$H$72,2,1),IF(G27=12,VLOOKUP(P27,'Наклон вперед'!$J$2:$K$72,2,1),""))))</f>
        <v>37</v>
      </c>
      <c r="R27" s="75">
        <v>184</v>
      </c>
      <c r="S27" s="64">
        <f>IF(G27=15,VLOOKUP(R27,'Прыжок с места'!$A$2:$B$72,2,1),IF(G27=14,VLOOKUP(R27,'Прыжок с места'!$D$2:$E$72,2,1),IF(G27=13,VLOOKUP(R27,'Прыжок с места'!$G$2:$H$72,2,1),IF(G27=12,VLOOKUP(R27,'Прыжок с места'!$J$2:$K$72,2,1),""))))</f>
        <v>20</v>
      </c>
      <c r="T27" s="76">
        <f t="shared" si="1"/>
        <v>185</v>
      </c>
      <c r="U27" s="76">
        <f t="shared" si="2"/>
        <v>40</v>
      </c>
    </row>
    <row r="28" spans="1:21" x14ac:dyDescent="0.25">
      <c r="A28" s="71">
        <v>21</v>
      </c>
      <c r="B28" s="70"/>
      <c r="C28" s="71" t="s">
        <v>35</v>
      </c>
      <c r="D28" s="71"/>
      <c r="E28" s="71"/>
      <c r="F28" s="72">
        <v>39597</v>
      </c>
      <c r="G28" s="63">
        <f t="shared" si="0"/>
        <v>13</v>
      </c>
      <c r="H28" s="73">
        <v>2.3726851851851851E-3</v>
      </c>
      <c r="I28" s="64">
        <f>IF(G28=15,VLOOKUP(H28,'Бег 1000 м'!$A$2:$B$200,2,1),IF(G28=14,VLOOKUP(H28,'Бег 1000 м'!$D$2:$E$200,2,1),IF(G28=13,VLOOKUP(H28,'Бег 1000 м'!$G$2:$H$200,2,1),IF(G28=12,VLOOKUP(H28,'Бег 1000 м'!$J$2:$K$200,2,1),""))))</f>
        <v>55</v>
      </c>
      <c r="J28" s="74"/>
      <c r="K28" s="64">
        <f>IF(G28=15,VLOOKUP(J28,'Бег 60 м'!$A$2:$B$74,2,1),IF(G28=14,VLOOKUP(J28,'Бег 60 м'!$D$2:$E$74,2,1),IF(G28=13,VLOOKUP(J28,'Бег 60 м'!$G$2:$H$74,2,1),IF(G28=12,VLOOKUP(J28,'Бег 60 м'!$J$2:$K$74,2,1),""))))</f>
        <v>0</v>
      </c>
      <c r="L28" s="75">
        <v>5</v>
      </c>
      <c r="M28" s="64">
        <f>IF(G28=15,VLOOKUP(L28,'Подт Отж'!$A$2:$B$72,2,1),IF(G28=14,VLOOKUP(L28,'Подт Отж'!$D$2:$E$72,2,1),IF(G28=13,VLOOKUP(L28,'Подт Отж'!$G$2:$H$72,2,1),IF(G28=12,VLOOKUP(L28,'Подт Отж'!$J$2:$K$72,2,1),""))))</f>
        <v>20</v>
      </c>
      <c r="N28" s="75">
        <v>21</v>
      </c>
      <c r="O28" s="64">
        <f>IF(G28=15,VLOOKUP(N28,'Подъем туловища'!$A$2:$B$72,2,1),IF(G28=14,VLOOKUP(N28,'Подъем туловища'!$D$2:$E$72,2,1),IF(G28=13,VLOOKUP(N28,'Подъем туловища'!$G$2:$H$72,2,1),IF(G28=12,VLOOKUP(N28,'Подъем туловища'!$J$2:$K$72,2,1),""))))</f>
        <v>20</v>
      </c>
      <c r="P28" s="75">
        <v>5</v>
      </c>
      <c r="Q28" s="64">
        <f>IF(G28=15,VLOOKUP(P28,'Наклон вперед'!$A$2:$B$72,2,1),IF(G28=14,VLOOKUP(P28,'Наклон вперед'!$D$2:$E$72,2,1),IF(G28=13,VLOOKUP(P28,'Наклон вперед'!$G$2:$H$72,2,1),IF(G28=12,VLOOKUP(P28,'Наклон вперед'!$J$2:$K$72,2,1),""))))</f>
        <v>20</v>
      </c>
      <c r="R28" s="75">
        <v>186</v>
      </c>
      <c r="S28" s="64">
        <f>IF(G28=15,VLOOKUP(R28,'Прыжок с места'!$A$2:$B$72,2,1),IF(G28=14,VLOOKUP(R28,'Прыжок с места'!$D$2:$E$72,2,1),IF(G28=13,VLOOKUP(R28,'Прыжок с места'!$G$2:$H$72,2,1),IF(G28=12,VLOOKUP(R28,'Прыжок с места'!$J$2:$K$72,2,1),""))))</f>
        <v>21</v>
      </c>
      <c r="T28" s="76">
        <f t="shared" si="1"/>
        <v>136</v>
      </c>
      <c r="U28" s="76">
        <f t="shared" si="2"/>
        <v>60</v>
      </c>
    </row>
    <row r="29" spans="1:21" x14ac:dyDescent="0.25">
      <c r="A29" s="71">
        <v>22</v>
      </c>
      <c r="B29" s="70"/>
      <c r="C29" s="71" t="s">
        <v>35</v>
      </c>
      <c r="D29" s="71"/>
      <c r="E29" s="71"/>
      <c r="F29" s="72">
        <v>39597</v>
      </c>
      <c r="G29" s="63">
        <f t="shared" si="0"/>
        <v>13</v>
      </c>
      <c r="H29" s="73">
        <v>2.3842592592592591E-3</v>
      </c>
      <c r="I29" s="64">
        <f>IF(G29=15,VLOOKUP(H29,'Бег 1000 м'!$A$2:$B$200,2,1),IF(G29=14,VLOOKUP(H29,'Бег 1000 м'!$D$2:$E$200,2,1),IF(G29=13,VLOOKUP(H29,'Бег 1000 м'!$G$2:$H$200,2,1),IF(G29=12,VLOOKUP(H29,'Бег 1000 м'!$J$2:$K$200,2,1),""))))</f>
        <v>54</v>
      </c>
      <c r="J29" s="74"/>
      <c r="K29" s="64">
        <f>IF(G29=15,VLOOKUP(J29,'Бег 60 м'!$A$2:$B$74,2,1),IF(G29=14,VLOOKUP(J29,'Бег 60 м'!$D$2:$E$74,2,1),IF(G29=13,VLOOKUP(J29,'Бег 60 м'!$G$2:$H$74,2,1),IF(G29=12,VLOOKUP(J29,'Бег 60 м'!$J$2:$K$74,2,1),""))))</f>
        <v>0</v>
      </c>
      <c r="L29" s="75" t="s">
        <v>10</v>
      </c>
      <c r="M29" s="64">
        <f>IF(G29=15,VLOOKUP(L29,'Подт Отж'!$A$2:$B$72,2,1),IF(G29=14,VLOOKUP(L29,'Подт Отж'!$D$2:$E$72,2,1),IF(G29=13,VLOOKUP(L29,'Подт Отж'!$G$2:$H$72,2,1),IF(G29=12,VLOOKUP(L29,'Подт Отж'!$J$2:$K$72,2,1),""))))</f>
        <v>37</v>
      </c>
      <c r="N29" s="75" t="s">
        <v>10</v>
      </c>
      <c r="O29" s="64">
        <f>IF(G29=15,VLOOKUP(N29,'Подъем туловища'!$A$2:$B$72,2,1),IF(G29=14,VLOOKUP(N29,'Подъем туловища'!$D$2:$E$72,2,1),IF(G29=13,VLOOKUP(N29,'Подъем туловища'!$G$2:$H$72,2,1),IF(G29=12,VLOOKUP(N29,'Подъем туловища'!$J$2:$K$72,2,1),""))))</f>
        <v>35</v>
      </c>
      <c r="P29" s="75" t="s">
        <v>10</v>
      </c>
      <c r="Q29" s="64">
        <f>IF(G29=15,VLOOKUP(P29,'Наклон вперед'!$A$2:$B$72,2,1),IF(G29=14,VLOOKUP(P29,'Наклон вперед'!$D$2:$E$72,2,1),IF(G29=13,VLOOKUP(P29,'Наклон вперед'!$G$2:$H$72,2,1),IF(G29=12,VLOOKUP(P29,'Наклон вперед'!$J$2:$K$72,2,1),""))))</f>
        <v>37</v>
      </c>
      <c r="R29" s="75">
        <v>195</v>
      </c>
      <c r="S29" s="64">
        <f>IF(G29=15,VLOOKUP(R29,'Прыжок с места'!$A$2:$B$72,2,1),IF(G29=14,VLOOKUP(R29,'Прыжок с места'!$D$2:$E$72,2,1),IF(G29=13,VLOOKUP(R29,'Прыжок с места'!$G$2:$H$72,2,1),IF(G29=12,VLOOKUP(R29,'Прыжок с места'!$J$2:$K$72,2,1),""))))</f>
        <v>25</v>
      </c>
      <c r="T29" s="76">
        <f t="shared" si="1"/>
        <v>188</v>
      </c>
      <c r="U29" s="76">
        <f t="shared" si="2"/>
        <v>28</v>
      </c>
    </row>
    <row r="30" spans="1:21" x14ac:dyDescent="0.25">
      <c r="A30" s="71">
        <v>23</v>
      </c>
      <c r="B30" s="70"/>
      <c r="C30" s="71" t="s">
        <v>35</v>
      </c>
      <c r="D30" s="71"/>
      <c r="E30" s="71"/>
      <c r="F30" s="72">
        <v>39597</v>
      </c>
      <c r="G30" s="63">
        <f t="shared" si="0"/>
        <v>13</v>
      </c>
      <c r="H30" s="73">
        <v>2.3958333333333336E-3</v>
      </c>
      <c r="I30" s="64">
        <f>IF(G30=15,VLOOKUP(H30,'Бег 1000 м'!$A$2:$B$200,2,1),IF(G30=14,VLOOKUP(H30,'Бег 1000 м'!$D$2:$E$200,2,1),IF(G30=13,VLOOKUP(H30,'Бег 1000 м'!$G$2:$H$200,2,1),IF(G30=12,VLOOKUP(H30,'Бег 1000 м'!$J$2:$K$200,2,1),""))))</f>
        <v>54</v>
      </c>
      <c r="J30" s="74"/>
      <c r="K30" s="64">
        <f>IF(G30=15,VLOOKUP(J30,'Бег 60 м'!$A$2:$B$74,2,1),IF(G30=14,VLOOKUP(J30,'Бег 60 м'!$D$2:$E$74,2,1),IF(G30=13,VLOOKUP(J30,'Бег 60 м'!$G$2:$H$74,2,1),IF(G30=12,VLOOKUP(J30,'Бег 60 м'!$J$2:$K$74,2,1),""))))</f>
        <v>0</v>
      </c>
      <c r="L30" s="75" t="s">
        <v>10</v>
      </c>
      <c r="M30" s="64">
        <f>IF(G30=15,VLOOKUP(L30,'Подт Отж'!$A$2:$B$72,2,1),IF(G30=14,VLOOKUP(L30,'Подт Отж'!$D$2:$E$72,2,1),IF(G30=13,VLOOKUP(L30,'Подт Отж'!$G$2:$H$72,2,1),IF(G30=12,VLOOKUP(L30,'Подт Отж'!$J$2:$K$72,2,1),""))))</f>
        <v>37</v>
      </c>
      <c r="N30" s="75">
        <v>22</v>
      </c>
      <c r="O30" s="64">
        <f>IF(G30=15,VLOOKUP(N30,'Подъем туловища'!$A$2:$B$72,2,1),IF(G30=14,VLOOKUP(N30,'Подъем туловища'!$D$2:$E$72,2,1),IF(G30=13,VLOOKUP(N30,'Подъем туловища'!$G$2:$H$72,2,1),IF(G30=12,VLOOKUP(N30,'Подъем туловища'!$J$2:$K$72,2,1),""))))</f>
        <v>22</v>
      </c>
      <c r="P30" s="75">
        <v>6</v>
      </c>
      <c r="Q30" s="64">
        <f>IF(G30=15,VLOOKUP(P30,'Наклон вперед'!$A$2:$B$72,2,1),IF(G30=14,VLOOKUP(P30,'Наклон вперед'!$D$2:$E$72,2,1),IF(G30=13,VLOOKUP(P30,'Наклон вперед'!$G$2:$H$72,2,1),IF(G30=12,VLOOKUP(P30,'Наклон вперед'!$J$2:$K$72,2,1),""))))</f>
        <v>22</v>
      </c>
      <c r="R30" s="75">
        <v>190</v>
      </c>
      <c r="S30" s="64">
        <f>IF(G30=15,VLOOKUP(R30,'Прыжок с места'!$A$2:$B$72,2,1),IF(G30=14,VLOOKUP(R30,'Прыжок с места'!$D$2:$E$72,2,1),IF(G30=13,VLOOKUP(R30,'Прыжок с места'!$G$2:$H$72,2,1),IF(G30=12,VLOOKUP(R30,'Прыжок с места'!$J$2:$K$72,2,1),""))))</f>
        <v>23</v>
      </c>
      <c r="T30" s="76">
        <f t="shared" si="1"/>
        <v>158</v>
      </c>
      <c r="U30" s="76">
        <f t="shared" si="2"/>
        <v>51</v>
      </c>
    </row>
    <row r="31" spans="1:21" x14ac:dyDescent="0.25">
      <c r="A31" s="71">
        <v>24</v>
      </c>
      <c r="B31" s="70"/>
      <c r="C31" s="71" t="s">
        <v>35</v>
      </c>
      <c r="D31" s="71"/>
      <c r="E31" s="71"/>
      <c r="F31" s="72">
        <v>39597</v>
      </c>
      <c r="G31" s="63">
        <f t="shared" si="0"/>
        <v>13</v>
      </c>
      <c r="H31" s="73">
        <v>2.4074074074074076E-3</v>
      </c>
      <c r="I31" s="64">
        <f>IF(G31=15,VLOOKUP(H31,'Бег 1000 м'!$A$2:$B$200,2,1),IF(G31=14,VLOOKUP(H31,'Бег 1000 м'!$D$2:$E$200,2,1),IF(G31=13,VLOOKUP(H31,'Бег 1000 м'!$G$2:$H$200,2,1),IF(G31=12,VLOOKUP(H31,'Бег 1000 м'!$J$2:$K$200,2,1),""))))</f>
        <v>53</v>
      </c>
      <c r="J31" s="74"/>
      <c r="K31" s="64">
        <f>IF(G31=15,VLOOKUP(J31,'Бег 60 м'!$A$2:$B$74,2,1),IF(G31=14,VLOOKUP(J31,'Бег 60 м'!$D$2:$E$74,2,1),IF(G31=13,VLOOKUP(J31,'Бег 60 м'!$G$2:$H$74,2,1),IF(G31=12,VLOOKUP(J31,'Бег 60 м'!$J$2:$K$74,2,1),""))))</f>
        <v>0</v>
      </c>
      <c r="L31" s="75">
        <v>6</v>
      </c>
      <c r="M31" s="64">
        <f>IF(G31=15,VLOOKUP(L31,'Подт Отж'!$A$2:$B$72,2,1),IF(G31=14,VLOOKUP(L31,'Подт Отж'!$D$2:$E$72,2,1),IF(G31=13,VLOOKUP(L31,'Подт Отж'!$G$2:$H$72,2,1),IF(G31=12,VLOOKUP(L31,'Подт Отж'!$J$2:$K$72,2,1),""))))</f>
        <v>23</v>
      </c>
      <c r="N31" s="75" t="s">
        <v>10</v>
      </c>
      <c r="O31" s="64">
        <f>IF(G31=15,VLOOKUP(N31,'Подъем туловища'!$A$2:$B$72,2,1),IF(G31=14,VLOOKUP(N31,'Подъем туловища'!$D$2:$E$72,2,1),IF(G31=13,VLOOKUP(N31,'Подъем туловища'!$G$2:$H$72,2,1),IF(G31=12,VLOOKUP(N31,'Подъем туловища'!$J$2:$K$72,2,1),""))))</f>
        <v>35</v>
      </c>
      <c r="P31" s="75" t="s">
        <v>10</v>
      </c>
      <c r="Q31" s="64">
        <f>IF(G31=15,VLOOKUP(P31,'Наклон вперед'!$A$2:$B$72,2,1),IF(G31=14,VLOOKUP(P31,'Наклон вперед'!$D$2:$E$72,2,1),IF(G31=13,VLOOKUP(P31,'Наклон вперед'!$G$2:$H$72,2,1),IF(G31=12,VLOOKUP(P31,'Наклон вперед'!$J$2:$K$72,2,1),""))))</f>
        <v>37</v>
      </c>
      <c r="R31" s="75">
        <v>192</v>
      </c>
      <c r="S31" s="64">
        <f>IF(G31=15,VLOOKUP(R31,'Прыжок с места'!$A$2:$B$72,2,1),IF(G31=14,VLOOKUP(R31,'Прыжок с места'!$D$2:$E$72,2,1),IF(G31=13,VLOOKUP(R31,'Прыжок с места'!$G$2:$H$72,2,1),IF(G31=12,VLOOKUP(R31,'Прыжок с места'!$J$2:$K$72,2,1),""))))</f>
        <v>24</v>
      </c>
      <c r="T31" s="76">
        <f t="shared" si="1"/>
        <v>172</v>
      </c>
      <c r="U31" s="76">
        <f t="shared" si="2"/>
        <v>45</v>
      </c>
    </row>
    <row r="32" spans="1:21" x14ac:dyDescent="0.25">
      <c r="A32" s="71">
        <v>25</v>
      </c>
      <c r="B32" s="70"/>
      <c r="C32" s="71" t="s">
        <v>35</v>
      </c>
      <c r="D32" s="71"/>
      <c r="E32" s="71"/>
      <c r="F32" s="72">
        <v>39597</v>
      </c>
      <c r="G32" s="63">
        <f t="shared" si="0"/>
        <v>13</v>
      </c>
      <c r="H32" s="73">
        <v>2.4189814814814816E-3</v>
      </c>
      <c r="I32" s="64">
        <f>IF(G32=15,VLOOKUP(H32,'Бег 1000 м'!$A$2:$B$200,2,1),IF(G32=14,VLOOKUP(H32,'Бег 1000 м'!$D$2:$E$200,2,1),IF(G32=13,VLOOKUP(H32,'Бег 1000 м'!$G$2:$H$200,2,1),IF(G32=12,VLOOKUP(H32,'Бег 1000 м'!$J$2:$K$200,2,1),""))))</f>
        <v>53</v>
      </c>
      <c r="J32" s="74"/>
      <c r="K32" s="64">
        <f>IF(G32=15,VLOOKUP(J32,'Бег 60 м'!$A$2:$B$74,2,1),IF(G32=14,VLOOKUP(J32,'Бег 60 м'!$D$2:$E$74,2,1),IF(G32=13,VLOOKUP(J32,'Бег 60 м'!$G$2:$H$74,2,1),IF(G32=12,VLOOKUP(J32,'Бег 60 м'!$J$2:$K$74,2,1),""))))</f>
        <v>0</v>
      </c>
      <c r="L32" s="75" t="s">
        <v>10</v>
      </c>
      <c r="M32" s="64">
        <f>IF(G32=15,VLOOKUP(L32,'Подт Отж'!$A$2:$B$72,2,1),IF(G32=14,VLOOKUP(L32,'Подт Отж'!$D$2:$E$72,2,1),IF(G32=13,VLOOKUP(L32,'Подт Отж'!$G$2:$H$72,2,1),IF(G32=12,VLOOKUP(L32,'Подт Отж'!$J$2:$K$72,2,1),""))))</f>
        <v>37</v>
      </c>
      <c r="N32" s="75">
        <v>23</v>
      </c>
      <c r="O32" s="64">
        <f>IF(G32=15,VLOOKUP(N32,'Подъем туловища'!$A$2:$B$72,2,1),IF(G32=14,VLOOKUP(N32,'Подъем туловища'!$D$2:$E$72,2,1),IF(G32=13,VLOOKUP(N32,'Подъем туловища'!$G$2:$H$72,2,1),IF(G32=12,VLOOKUP(N32,'Подъем туловища'!$J$2:$K$72,2,1),""))))</f>
        <v>24</v>
      </c>
      <c r="P32" s="75">
        <v>7</v>
      </c>
      <c r="Q32" s="64">
        <f>IF(G32=15,VLOOKUP(P32,'Наклон вперед'!$A$2:$B$72,2,1),IF(G32=14,VLOOKUP(P32,'Наклон вперед'!$D$2:$E$72,2,1),IF(G32=13,VLOOKUP(P32,'Наклон вперед'!$G$2:$H$72,2,1),IF(G32=12,VLOOKUP(P32,'Наклон вперед'!$J$2:$K$72,2,1),""))))</f>
        <v>24</v>
      </c>
      <c r="R32" s="75">
        <v>194</v>
      </c>
      <c r="S32" s="64">
        <f>IF(G32=15,VLOOKUP(R32,'Прыжок с места'!$A$2:$B$72,2,1),IF(G32=14,VLOOKUP(R32,'Прыжок с места'!$D$2:$E$72,2,1),IF(G32=13,VLOOKUP(R32,'Прыжок с места'!$G$2:$H$72,2,1),IF(G32=12,VLOOKUP(R32,'Прыжок с места'!$J$2:$K$72,2,1),""))))</f>
        <v>25</v>
      </c>
      <c r="T32" s="76">
        <f t="shared" si="1"/>
        <v>163</v>
      </c>
      <c r="U32" s="76">
        <f t="shared" si="2"/>
        <v>49</v>
      </c>
    </row>
    <row r="33" spans="1:21" x14ac:dyDescent="0.25">
      <c r="A33" s="71">
        <v>26</v>
      </c>
      <c r="B33" s="70"/>
      <c r="C33" s="71" t="s">
        <v>35</v>
      </c>
      <c r="D33" s="71"/>
      <c r="E33" s="71"/>
      <c r="F33" s="72">
        <v>39597</v>
      </c>
      <c r="G33" s="63">
        <f t="shared" si="0"/>
        <v>13</v>
      </c>
      <c r="H33" s="73">
        <v>2.4305555555555556E-3</v>
      </c>
      <c r="I33" s="64">
        <f>IF(G33=15,VLOOKUP(H33,'Бег 1000 м'!$A$2:$B$200,2,1),IF(G33=14,VLOOKUP(H33,'Бег 1000 м'!$D$2:$E$200,2,1),IF(G33=13,VLOOKUP(H33,'Бег 1000 м'!$G$2:$H$200,2,1),IF(G33=12,VLOOKUP(H33,'Бег 1000 м'!$J$2:$K$200,2,1),""))))</f>
        <v>52</v>
      </c>
      <c r="J33" s="74"/>
      <c r="K33" s="64">
        <f>IF(G33=15,VLOOKUP(J33,'Бег 60 м'!$A$2:$B$74,2,1),IF(G33=14,VLOOKUP(J33,'Бег 60 м'!$D$2:$E$74,2,1),IF(G33=13,VLOOKUP(J33,'Бег 60 м'!$G$2:$H$74,2,1),IF(G33=12,VLOOKUP(J33,'Бег 60 м'!$J$2:$K$74,2,1),""))))</f>
        <v>0</v>
      </c>
      <c r="L33" s="75" t="s">
        <v>10</v>
      </c>
      <c r="M33" s="64">
        <f>IF(G33=15,VLOOKUP(L33,'Подт Отж'!$A$2:$B$72,2,1),IF(G33=14,VLOOKUP(L33,'Подт Отж'!$D$2:$E$72,2,1),IF(G33=13,VLOOKUP(L33,'Подт Отж'!$G$2:$H$72,2,1),IF(G33=12,VLOOKUP(L33,'Подт Отж'!$J$2:$K$72,2,1),""))))</f>
        <v>37</v>
      </c>
      <c r="N33" s="75" t="s">
        <v>10</v>
      </c>
      <c r="O33" s="64">
        <f>IF(G33=15,VLOOKUP(N33,'Подъем туловища'!$A$2:$B$72,2,1),IF(G33=14,VLOOKUP(N33,'Подъем туловища'!$D$2:$E$72,2,1),IF(G33=13,VLOOKUP(N33,'Подъем туловища'!$G$2:$H$72,2,1),IF(G33=12,VLOOKUP(N33,'Подъем туловища'!$J$2:$K$72,2,1),""))))</f>
        <v>35</v>
      </c>
      <c r="P33" s="75" t="s">
        <v>10</v>
      </c>
      <c r="Q33" s="64">
        <f>IF(G33=15,VLOOKUP(P33,'Наклон вперед'!$A$2:$B$72,2,1),IF(G33=14,VLOOKUP(P33,'Наклон вперед'!$D$2:$E$72,2,1),IF(G33=13,VLOOKUP(P33,'Наклон вперед'!$G$2:$H$72,2,1),IF(G33=12,VLOOKUP(P33,'Наклон вперед'!$J$2:$K$72,2,1),""))))</f>
        <v>37</v>
      </c>
      <c r="R33" s="75">
        <v>195</v>
      </c>
      <c r="S33" s="64">
        <f>IF(G33=15,VLOOKUP(R33,'Прыжок с места'!$A$2:$B$72,2,1),IF(G33=14,VLOOKUP(R33,'Прыжок с места'!$D$2:$E$72,2,1),IF(G33=13,VLOOKUP(R33,'Прыжок с места'!$G$2:$H$72,2,1),IF(G33=12,VLOOKUP(R33,'Прыжок с места'!$J$2:$K$72,2,1),""))))</f>
        <v>25</v>
      </c>
      <c r="T33" s="76">
        <f t="shared" si="1"/>
        <v>186</v>
      </c>
      <c r="U33" s="76">
        <f t="shared" si="2"/>
        <v>34</v>
      </c>
    </row>
    <row r="34" spans="1:21" x14ac:dyDescent="0.25">
      <c r="A34" s="71">
        <v>27</v>
      </c>
      <c r="B34" s="70"/>
      <c r="C34" s="71" t="s">
        <v>35</v>
      </c>
      <c r="D34" s="71"/>
      <c r="E34" s="71"/>
      <c r="F34" s="72">
        <v>39597</v>
      </c>
      <c r="G34" s="63">
        <f t="shared" si="0"/>
        <v>13</v>
      </c>
      <c r="H34" s="73">
        <v>2.4421296296296296E-3</v>
      </c>
      <c r="I34" s="64">
        <f>IF(G34=15,VLOOKUP(H34,'Бег 1000 м'!$A$2:$B$200,2,1),IF(G34=14,VLOOKUP(H34,'Бег 1000 м'!$D$2:$E$200,2,1),IF(G34=13,VLOOKUP(H34,'Бег 1000 м'!$G$2:$H$200,2,1),IF(G34=12,VLOOKUP(H34,'Бег 1000 м'!$J$2:$K$200,2,1),""))))</f>
        <v>52</v>
      </c>
      <c r="J34" s="74"/>
      <c r="K34" s="64">
        <f>IF(G34=15,VLOOKUP(J34,'Бег 60 м'!$A$2:$B$74,2,1),IF(G34=14,VLOOKUP(J34,'Бег 60 м'!$D$2:$E$74,2,1),IF(G34=13,VLOOKUP(J34,'Бег 60 м'!$G$2:$H$74,2,1),IF(G34=12,VLOOKUP(J34,'Бег 60 м'!$J$2:$K$74,2,1),""))))</f>
        <v>0</v>
      </c>
      <c r="L34" s="75">
        <v>7</v>
      </c>
      <c r="M34" s="64">
        <f>IF(G34=15,VLOOKUP(L34,'Подт Отж'!$A$2:$B$72,2,1),IF(G34=14,VLOOKUP(L34,'Подт Отж'!$D$2:$E$72,2,1),IF(G34=13,VLOOKUP(L34,'Подт Отж'!$G$2:$H$72,2,1),IF(G34=12,VLOOKUP(L34,'Подт Отж'!$J$2:$K$72,2,1),""))))</f>
        <v>26</v>
      </c>
      <c r="N34" s="75">
        <v>24</v>
      </c>
      <c r="O34" s="64">
        <f>IF(G34=15,VLOOKUP(N34,'Подъем туловища'!$A$2:$B$72,2,1),IF(G34=14,VLOOKUP(N34,'Подъем туловища'!$D$2:$E$72,2,1),IF(G34=13,VLOOKUP(N34,'Подъем туловища'!$G$2:$H$72,2,1),IF(G34=12,VLOOKUP(N34,'Подъем туловища'!$J$2:$K$72,2,1),""))))</f>
        <v>26</v>
      </c>
      <c r="P34" s="75">
        <v>8</v>
      </c>
      <c r="Q34" s="64">
        <f>IF(G34=15,VLOOKUP(P34,'Наклон вперед'!$A$2:$B$72,2,1),IF(G34=14,VLOOKUP(P34,'Наклон вперед'!$D$2:$E$72,2,1),IF(G34=13,VLOOKUP(P34,'Наклон вперед'!$G$2:$H$72,2,1),IF(G34=12,VLOOKUP(P34,'Наклон вперед'!$J$2:$K$72,2,1),""))))</f>
        <v>26</v>
      </c>
      <c r="R34" s="75">
        <v>198</v>
      </c>
      <c r="S34" s="64">
        <f>IF(G34=15,VLOOKUP(R34,'Прыжок с места'!$A$2:$B$72,2,1),IF(G34=14,VLOOKUP(R34,'Прыжок с места'!$D$2:$E$72,2,1),IF(G34=13,VLOOKUP(R34,'Прыжок с места'!$G$2:$H$72,2,1),IF(G34=12,VLOOKUP(R34,'Прыжок с места'!$J$2:$K$72,2,1),""))))</f>
        <v>27</v>
      </c>
      <c r="T34" s="76">
        <f t="shared" si="1"/>
        <v>157</v>
      </c>
      <c r="U34" s="76">
        <f t="shared" si="2"/>
        <v>52</v>
      </c>
    </row>
    <row r="35" spans="1:21" x14ac:dyDescent="0.25">
      <c r="A35" s="71">
        <v>28</v>
      </c>
      <c r="B35" s="70"/>
      <c r="C35" s="71" t="s">
        <v>35</v>
      </c>
      <c r="D35" s="71"/>
      <c r="E35" s="71"/>
      <c r="F35" s="72">
        <v>39597</v>
      </c>
      <c r="G35" s="63">
        <f t="shared" si="0"/>
        <v>13</v>
      </c>
      <c r="H35" s="73">
        <v>2.4537037037037036E-3</v>
      </c>
      <c r="I35" s="64">
        <f>IF(G35=15,VLOOKUP(H35,'Бег 1000 м'!$A$2:$B$200,2,1),IF(G35=14,VLOOKUP(H35,'Бег 1000 м'!$D$2:$E$200,2,1),IF(G35=13,VLOOKUP(H35,'Бег 1000 м'!$G$2:$H$200,2,1),IF(G35=12,VLOOKUP(H35,'Бег 1000 м'!$J$2:$K$200,2,1),""))))</f>
        <v>51</v>
      </c>
      <c r="J35" s="74"/>
      <c r="K35" s="64">
        <f>IF(G35=15,VLOOKUP(J35,'Бег 60 м'!$A$2:$B$74,2,1),IF(G35=14,VLOOKUP(J35,'Бег 60 м'!$D$2:$E$74,2,1),IF(G35=13,VLOOKUP(J35,'Бег 60 м'!$G$2:$H$74,2,1),IF(G35=12,VLOOKUP(J35,'Бег 60 м'!$J$2:$K$74,2,1),""))))</f>
        <v>0</v>
      </c>
      <c r="L35" s="75" t="s">
        <v>10</v>
      </c>
      <c r="M35" s="64">
        <f>IF(G35=15,VLOOKUP(L35,'Подт Отж'!$A$2:$B$72,2,1),IF(G35=14,VLOOKUP(L35,'Подт Отж'!$D$2:$E$72,2,1),IF(G35=13,VLOOKUP(L35,'Подт Отж'!$G$2:$H$72,2,1),IF(G35=12,VLOOKUP(L35,'Подт Отж'!$J$2:$K$72,2,1),""))))</f>
        <v>37</v>
      </c>
      <c r="N35" s="75" t="s">
        <v>10</v>
      </c>
      <c r="O35" s="64">
        <f>IF(G35=15,VLOOKUP(N35,'Подъем туловища'!$A$2:$B$72,2,1),IF(G35=14,VLOOKUP(N35,'Подъем туловища'!$D$2:$E$72,2,1),IF(G35=13,VLOOKUP(N35,'Подъем туловища'!$G$2:$H$72,2,1),IF(G35=12,VLOOKUP(N35,'Подъем туловища'!$J$2:$K$72,2,1),""))))</f>
        <v>35</v>
      </c>
      <c r="P35" s="75" t="s">
        <v>10</v>
      </c>
      <c r="Q35" s="64">
        <f>IF(G35=15,VLOOKUP(P35,'Наклон вперед'!$A$2:$B$72,2,1),IF(G35=14,VLOOKUP(P35,'Наклон вперед'!$D$2:$E$72,2,1),IF(G35=13,VLOOKUP(P35,'Наклон вперед'!$G$2:$H$72,2,1),IF(G35=12,VLOOKUP(P35,'Наклон вперед'!$J$2:$K$72,2,1),""))))</f>
        <v>37</v>
      </c>
      <c r="R35" s="75">
        <v>200</v>
      </c>
      <c r="S35" s="64">
        <f>IF(G35=15,VLOOKUP(R35,'Прыжок с места'!$A$2:$B$72,2,1),IF(G35=14,VLOOKUP(R35,'Прыжок с места'!$D$2:$E$72,2,1),IF(G35=13,VLOOKUP(R35,'Прыжок с места'!$G$2:$H$72,2,1),IF(G35=12,VLOOKUP(R35,'Прыжок с места'!$J$2:$K$72,2,1),""))))</f>
        <v>28</v>
      </c>
      <c r="T35" s="76">
        <f t="shared" si="1"/>
        <v>188</v>
      </c>
      <c r="U35" s="76">
        <f t="shared" si="2"/>
        <v>28</v>
      </c>
    </row>
    <row r="36" spans="1:21" x14ac:dyDescent="0.25">
      <c r="A36" s="71">
        <v>29</v>
      </c>
      <c r="B36" s="70"/>
      <c r="C36" s="71" t="s">
        <v>35</v>
      </c>
      <c r="D36" s="71"/>
      <c r="E36" s="71"/>
      <c r="F36" s="72">
        <v>39597</v>
      </c>
      <c r="G36" s="63">
        <f t="shared" si="0"/>
        <v>13</v>
      </c>
      <c r="H36" s="73">
        <v>2.4652777777777776E-3</v>
      </c>
      <c r="I36" s="64">
        <f>IF(G36=15,VLOOKUP(H36,'Бег 1000 м'!$A$2:$B$200,2,1),IF(G36=14,VLOOKUP(H36,'Бег 1000 м'!$D$2:$E$200,2,1),IF(G36=13,VLOOKUP(H36,'Бег 1000 м'!$G$2:$H$200,2,1),IF(G36=12,VLOOKUP(H36,'Бег 1000 м'!$J$2:$K$200,2,1),""))))</f>
        <v>51</v>
      </c>
      <c r="J36" s="74"/>
      <c r="K36" s="64">
        <f>IF(G36=15,VLOOKUP(J36,'Бег 60 м'!$A$2:$B$74,2,1),IF(G36=14,VLOOKUP(J36,'Бег 60 м'!$D$2:$E$74,2,1),IF(G36=13,VLOOKUP(J36,'Бег 60 м'!$G$2:$H$74,2,1),IF(G36=12,VLOOKUP(J36,'Бег 60 м'!$J$2:$K$74,2,1),""))))</f>
        <v>0</v>
      </c>
      <c r="L36" s="75" t="s">
        <v>10</v>
      </c>
      <c r="M36" s="64">
        <f>IF(G36=15,VLOOKUP(L36,'Подт Отж'!$A$2:$B$72,2,1),IF(G36=14,VLOOKUP(L36,'Подт Отж'!$D$2:$E$72,2,1),IF(G36=13,VLOOKUP(L36,'Подт Отж'!$G$2:$H$72,2,1),IF(G36=12,VLOOKUP(L36,'Подт Отж'!$J$2:$K$72,2,1),""))))</f>
        <v>37</v>
      </c>
      <c r="N36" s="75">
        <v>25</v>
      </c>
      <c r="O36" s="64">
        <f>IF(G36=15,VLOOKUP(N36,'Подъем туловища'!$A$2:$B$72,2,1),IF(G36=14,VLOOKUP(N36,'Подъем туловища'!$D$2:$E$72,2,1),IF(G36=13,VLOOKUP(N36,'Подъем туловища'!$G$2:$H$72,2,1),IF(G36=12,VLOOKUP(N36,'Подъем туловища'!$J$2:$K$72,2,1),""))))</f>
        <v>28</v>
      </c>
      <c r="P36" s="75">
        <v>9</v>
      </c>
      <c r="Q36" s="64">
        <f>IF(G36=15,VLOOKUP(P36,'Наклон вперед'!$A$2:$B$72,2,1),IF(G36=14,VLOOKUP(P36,'Наклон вперед'!$D$2:$E$72,2,1),IF(G36=13,VLOOKUP(P36,'Наклон вперед'!$G$2:$H$72,2,1),IF(G36=12,VLOOKUP(P36,'Наклон вперед'!$J$2:$K$72,2,1),""))))</f>
        <v>28</v>
      </c>
      <c r="R36" s="75">
        <v>202</v>
      </c>
      <c r="S36" s="64">
        <f>IF(G36=15,VLOOKUP(R36,'Прыжок с места'!$A$2:$B$72,2,1),IF(G36=14,VLOOKUP(R36,'Прыжок с места'!$D$2:$E$72,2,1),IF(G36=13,VLOOKUP(R36,'Прыжок с места'!$G$2:$H$72,2,1),IF(G36=12,VLOOKUP(R36,'Прыжок с места'!$J$2:$K$72,2,1),""))))</f>
        <v>29</v>
      </c>
      <c r="T36" s="76">
        <f t="shared" si="1"/>
        <v>173</v>
      </c>
      <c r="U36" s="76">
        <f t="shared" si="2"/>
        <v>44</v>
      </c>
    </row>
    <row r="37" spans="1:21" x14ac:dyDescent="0.25">
      <c r="A37" s="71">
        <v>30</v>
      </c>
      <c r="B37" s="70"/>
      <c r="C37" s="71" t="s">
        <v>35</v>
      </c>
      <c r="D37" s="71"/>
      <c r="E37" s="71"/>
      <c r="F37" s="72">
        <v>39597</v>
      </c>
      <c r="G37" s="63">
        <f t="shared" si="0"/>
        <v>13</v>
      </c>
      <c r="H37" s="73">
        <v>2.4768518518518516E-3</v>
      </c>
      <c r="I37" s="64">
        <f>IF(G37=15,VLOOKUP(H37,'Бег 1000 м'!$A$2:$B$200,2,1),IF(G37=14,VLOOKUP(H37,'Бег 1000 м'!$D$2:$E$200,2,1),IF(G37=13,VLOOKUP(H37,'Бег 1000 м'!$G$2:$H$200,2,1),IF(G37=12,VLOOKUP(H37,'Бег 1000 м'!$J$2:$K$200,2,1),""))))</f>
        <v>50</v>
      </c>
      <c r="J37" s="74"/>
      <c r="K37" s="64">
        <f>IF(G37=15,VLOOKUP(J37,'Бег 60 м'!$A$2:$B$74,2,1),IF(G37=14,VLOOKUP(J37,'Бег 60 м'!$D$2:$E$74,2,1),IF(G37=13,VLOOKUP(J37,'Бег 60 м'!$G$2:$H$74,2,1),IF(G37=12,VLOOKUP(J37,'Бег 60 м'!$J$2:$K$74,2,1),""))))</f>
        <v>0</v>
      </c>
      <c r="L37" s="75" t="s">
        <v>10</v>
      </c>
      <c r="M37" s="64">
        <f>IF(G37=15,VLOOKUP(L37,'Подт Отж'!$A$2:$B$72,2,1),IF(G37=14,VLOOKUP(L37,'Подт Отж'!$D$2:$E$72,2,1),IF(G37=13,VLOOKUP(L37,'Подт Отж'!$G$2:$H$72,2,1),IF(G37=12,VLOOKUP(L37,'Подт Отж'!$J$2:$K$72,2,1),""))))</f>
        <v>37</v>
      </c>
      <c r="N37" s="75" t="s">
        <v>10</v>
      </c>
      <c r="O37" s="64">
        <f>IF(G37=15,VLOOKUP(N37,'Подъем туловища'!$A$2:$B$72,2,1),IF(G37=14,VLOOKUP(N37,'Подъем туловища'!$D$2:$E$72,2,1),IF(G37=13,VLOOKUP(N37,'Подъем туловища'!$G$2:$H$72,2,1),IF(G37=12,VLOOKUP(N37,'Подъем туловища'!$J$2:$K$72,2,1),""))))</f>
        <v>35</v>
      </c>
      <c r="P37" s="75" t="s">
        <v>10</v>
      </c>
      <c r="Q37" s="64">
        <f>IF(G37=15,VLOOKUP(P37,'Наклон вперед'!$A$2:$B$72,2,1),IF(G37=14,VLOOKUP(P37,'Наклон вперед'!$D$2:$E$72,2,1),IF(G37=13,VLOOKUP(P37,'Наклон вперед'!$G$2:$H$72,2,1),IF(G37=12,VLOOKUP(P37,'Наклон вперед'!$J$2:$K$72,2,1),""))))</f>
        <v>37</v>
      </c>
      <c r="R37" s="75">
        <v>204</v>
      </c>
      <c r="S37" s="64">
        <f>IF(G37=15,VLOOKUP(R37,'Прыжок с места'!$A$2:$B$72,2,1),IF(G37=14,VLOOKUP(R37,'Прыжок с места'!$D$2:$E$72,2,1),IF(G37=13,VLOOKUP(R37,'Прыжок с места'!$G$2:$H$72,2,1),IF(G37=12,VLOOKUP(R37,'Прыжок с места'!$J$2:$K$72,2,1),""))))</f>
        <v>30</v>
      </c>
      <c r="T37" s="76">
        <f t="shared" si="1"/>
        <v>189</v>
      </c>
      <c r="U37" s="76">
        <f t="shared" si="2"/>
        <v>27</v>
      </c>
    </row>
    <row r="38" spans="1:21" x14ac:dyDescent="0.25">
      <c r="A38" s="71">
        <v>31</v>
      </c>
      <c r="B38" s="70"/>
      <c r="C38" s="71" t="s">
        <v>35</v>
      </c>
      <c r="D38" s="71"/>
      <c r="E38" s="71"/>
      <c r="F38" s="72">
        <v>39597</v>
      </c>
      <c r="G38" s="63">
        <f t="shared" si="0"/>
        <v>13</v>
      </c>
      <c r="H38" s="73">
        <v>2.488425925925926E-3</v>
      </c>
      <c r="I38" s="64">
        <f>IF(G38=15,VLOOKUP(H38,'Бег 1000 м'!$A$2:$B$200,2,1),IF(G38=14,VLOOKUP(H38,'Бег 1000 м'!$D$2:$E$200,2,1),IF(G38=13,VLOOKUP(H38,'Бег 1000 м'!$G$2:$H$200,2,1),IF(G38=12,VLOOKUP(H38,'Бег 1000 м'!$J$2:$K$200,2,1),""))))</f>
        <v>50</v>
      </c>
      <c r="J38" s="74"/>
      <c r="K38" s="64">
        <f>IF(G38=15,VLOOKUP(J38,'Бег 60 м'!$A$2:$B$74,2,1),IF(G38=14,VLOOKUP(J38,'Бег 60 м'!$D$2:$E$74,2,1),IF(G38=13,VLOOKUP(J38,'Бег 60 м'!$G$2:$H$74,2,1),IF(G38=12,VLOOKUP(J38,'Бег 60 м'!$J$2:$K$74,2,1),""))))</f>
        <v>0</v>
      </c>
      <c r="L38" s="75">
        <v>8</v>
      </c>
      <c r="M38" s="64">
        <f>IF(G38=15,VLOOKUP(L38,'Подт Отж'!$A$2:$B$72,2,1),IF(G38=14,VLOOKUP(L38,'Подт Отж'!$D$2:$E$72,2,1),IF(G38=13,VLOOKUP(L38,'Подт Отж'!$G$2:$H$72,2,1),IF(G38=12,VLOOKUP(L38,'Подт Отж'!$J$2:$K$72,2,1),""))))</f>
        <v>30</v>
      </c>
      <c r="N38" s="75">
        <v>26</v>
      </c>
      <c r="O38" s="64">
        <f>IF(G38=15,VLOOKUP(N38,'Подъем туловища'!$A$2:$B$72,2,1),IF(G38=14,VLOOKUP(N38,'Подъем туловища'!$D$2:$E$72,2,1),IF(G38=13,VLOOKUP(N38,'Подъем туловища'!$G$2:$H$72,2,1),IF(G38=12,VLOOKUP(N38,'Подъем туловища'!$J$2:$K$72,2,1),""))))</f>
        <v>30</v>
      </c>
      <c r="P38" s="75">
        <v>10</v>
      </c>
      <c r="Q38" s="64">
        <f>IF(G38=15,VLOOKUP(P38,'Наклон вперед'!$A$2:$B$72,2,1),IF(G38=14,VLOOKUP(P38,'Наклон вперед'!$D$2:$E$72,2,1),IF(G38=13,VLOOKUP(P38,'Наклон вперед'!$G$2:$H$72,2,1),IF(G38=12,VLOOKUP(P38,'Наклон вперед'!$J$2:$K$72,2,1),""))))</f>
        <v>30</v>
      </c>
      <c r="R38" s="75">
        <v>206</v>
      </c>
      <c r="S38" s="64">
        <f>IF(G38=15,VLOOKUP(R38,'Прыжок с места'!$A$2:$B$72,2,1),IF(G38=14,VLOOKUP(R38,'Прыжок с места'!$D$2:$E$72,2,1),IF(G38=13,VLOOKUP(R38,'Прыжок с места'!$G$2:$H$72,2,1),IF(G38=12,VLOOKUP(R38,'Прыжок с места'!$J$2:$K$72,2,1),""))))</f>
        <v>31</v>
      </c>
      <c r="T38" s="76">
        <f t="shared" si="1"/>
        <v>171</v>
      </c>
      <c r="U38" s="76">
        <f t="shared" si="2"/>
        <v>46</v>
      </c>
    </row>
    <row r="39" spans="1:21" x14ac:dyDescent="0.25">
      <c r="A39" s="71">
        <v>32</v>
      </c>
      <c r="B39" s="70"/>
      <c r="C39" s="71" t="s">
        <v>35</v>
      </c>
      <c r="D39" s="71"/>
      <c r="E39" s="71"/>
      <c r="F39" s="72">
        <v>39597</v>
      </c>
      <c r="G39" s="63">
        <f t="shared" si="0"/>
        <v>13</v>
      </c>
      <c r="H39" s="73">
        <v>2.5000000000000001E-3</v>
      </c>
      <c r="I39" s="64">
        <f>IF(G39=15,VLOOKUP(H39,'Бег 1000 м'!$A$2:$B$200,2,1),IF(G39=14,VLOOKUP(H39,'Бег 1000 м'!$D$2:$E$200,2,1),IF(G39=13,VLOOKUP(H39,'Бег 1000 м'!$G$2:$H$200,2,1),IF(G39=12,VLOOKUP(H39,'Бег 1000 м'!$J$2:$K$200,2,1),""))))</f>
        <v>49</v>
      </c>
      <c r="J39" s="74"/>
      <c r="K39" s="64">
        <f>IF(G39=15,VLOOKUP(J39,'Бег 60 м'!$A$2:$B$74,2,1),IF(G39=14,VLOOKUP(J39,'Бег 60 м'!$D$2:$E$74,2,1),IF(G39=13,VLOOKUP(J39,'Бег 60 м'!$G$2:$H$74,2,1),IF(G39=12,VLOOKUP(J39,'Бег 60 м'!$J$2:$K$74,2,1),""))))</f>
        <v>0</v>
      </c>
      <c r="L39" s="75" t="s">
        <v>10</v>
      </c>
      <c r="M39" s="64">
        <f>IF(G39=15,VLOOKUP(L39,'Подт Отж'!$A$2:$B$72,2,1),IF(G39=14,VLOOKUP(L39,'Подт Отж'!$D$2:$E$72,2,1),IF(G39=13,VLOOKUP(L39,'Подт Отж'!$G$2:$H$72,2,1),IF(G39=12,VLOOKUP(L39,'Подт Отж'!$J$2:$K$72,2,1),""))))</f>
        <v>37</v>
      </c>
      <c r="N39" s="75" t="s">
        <v>10</v>
      </c>
      <c r="O39" s="64">
        <f>IF(G39=15,VLOOKUP(N39,'Подъем туловища'!$A$2:$B$72,2,1),IF(G39=14,VLOOKUP(N39,'Подъем туловища'!$D$2:$E$72,2,1),IF(G39=13,VLOOKUP(N39,'Подъем туловища'!$G$2:$H$72,2,1),IF(G39=12,VLOOKUP(N39,'Подъем туловища'!$J$2:$K$72,2,1),""))))</f>
        <v>35</v>
      </c>
      <c r="P39" s="75" t="s">
        <v>10</v>
      </c>
      <c r="Q39" s="64">
        <f>IF(G39=15,VLOOKUP(P39,'Наклон вперед'!$A$2:$B$72,2,1),IF(G39=14,VLOOKUP(P39,'Наклон вперед'!$D$2:$E$72,2,1),IF(G39=13,VLOOKUP(P39,'Наклон вперед'!$G$2:$H$72,2,1),IF(G39=12,VLOOKUP(P39,'Наклон вперед'!$J$2:$K$72,2,1),""))))</f>
        <v>37</v>
      </c>
      <c r="R39" s="75">
        <v>207</v>
      </c>
      <c r="S39" s="64">
        <f>IF(G39=15,VLOOKUP(R39,'Прыжок с места'!$A$2:$B$72,2,1),IF(G39=14,VLOOKUP(R39,'Прыжок с места'!$D$2:$E$72,2,1),IF(G39=13,VLOOKUP(R39,'Прыжок с места'!$G$2:$H$72,2,1),IF(G39=12,VLOOKUP(R39,'Прыжок с места'!$J$2:$K$72,2,1),""))))</f>
        <v>32</v>
      </c>
      <c r="T39" s="76">
        <f t="shared" si="1"/>
        <v>190</v>
      </c>
      <c r="U39" s="76">
        <f t="shared" si="2"/>
        <v>24</v>
      </c>
    </row>
    <row r="40" spans="1:21" x14ac:dyDescent="0.25">
      <c r="A40" s="71">
        <v>33</v>
      </c>
      <c r="B40" s="70"/>
      <c r="C40" s="71" t="s">
        <v>35</v>
      </c>
      <c r="D40" s="71"/>
      <c r="E40" s="71"/>
      <c r="F40" s="72">
        <v>39597</v>
      </c>
      <c r="G40" s="63">
        <f t="shared" ref="G40:G71" si="3">DATEDIF(F40,$B$3,"y")</f>
        <v>13</v>
      </c>
      <c r="H40" s="73">
        <v>2.5115740740740741E-3</v>
      </c>
      <c r="I40" s="64">
        <f>IF(G40=15,VLOOKUP(H40,'Бег 1000 м'!$A$2:$B$200,2,1),IF(G40=14,VLOOKUP(H40,'Бег 1000 м'!$D$2:$E$200,2,1),IF(G40=13,VLOOKUP(H40,'Бег 1000 м'!$G$2:$H$200,2,1),IF(G40=12,VLOOKUP(H40,'Бег 1000 м'!$J$2:$K$200,2,1),""))))</f>
        <v>48</v>
      </c>
      <c r="J40" s="74"/>
      <c r="K40" s="64">
        <f>IF(G40=15,VLOOKUP(J40,'Бег 60 м'!$A$2:$B$74,2,1),IF(G40=14,VLOOKUP(J40,'Бег 60 м'!$D$2:$E$74,2,1),IF(G40=13,VLOOKUP(J40,'Бег 60 м'!$G$2:$H$74,2,1),IF(G40=12,VLOOKUP(J40,'Бег 60 м'!$J$2:$K$74,2,1),""))))</f>
        <v>0</v>
      </c>
      <c r="L40" s="75" t="s">
        <v>10</v>
      </c>
      <c r="M40" s="64">
        <f>IF(G40=15,VLOOKUP(L40,'Подт Отж'!$A$2:$B$72,2,1),IF(G40=14,VLOOKUP(L40,'Подт Отж'!$D$2:$E$72,2,1),IF(G40=13,VLOOKUP(L40,'Подт Отж'!$G$2:$H$72,2,1),IF(G40=12,VLOOKUP(L40,'Подт Отж'!$J$2:$K$72,2,1),""))))</f>
        <v>37</v>
      </c>
      <c r="N40" s="75">
        <v>27</v>
      </c>
      <c r="O40" s="64">
        <f>IF(G40=15,VLOOKUP(N40,'Подъем туловища'!$A$2:$B$72,2,1),IF(G40=14,VLOOKUP(N40,'Подъем туловища'!$D$2:$E$72,2,1),IF(G40=13,VLOOKUP(N40,'Подъем туловища'!$G$2:$H$72,2,1),IF(G40=12,VLOOKUP(N40,'Подъем туловища'!$J$2:$K$72,2,1),""))))</f>
        <v>32</v>
      </c>
      <c r="P40" s="75">
        <v>11</v>
      </c>
      <c r="Q40" s="64">
        <f>IF(G40=15,VLOOKUP(P40,'Наклон вперед'!$A$2:$B$72,2,1),IF(G40=14,VLOOKUP(P40,'Наклон вперед'!$D$2:$E$72,2,1),IF(G40=13,VLOOKUP(P40,'Наклон вперед'!$G$2:$H$72,2,1),IF(G40=12,VLOOKUP(P40,'Наклон вперед'!$J$2:$K$72,2,1),""))))</f>
        <v>32</v>
      </c>
      <c r="R40" s="75">
        <v>208</v>
      </c>
      <c r="S40" s="64">
        <f>IF(G40=15,VLOOKUP(R40,'Прыжок с места'!$A$2:$B$72,2,1),IF(G40=14,VLOOKUP(R40,'Прыжок с места'!$D$2:$E$72,2,1),IF(G40=13,VLOOKUP(R40,'Прыжок с места'!$G$2:$H$72,2,1),IF(G40=12,VLOOKUP(R40,'Прыжок с места'!$J$2:$K$72,2,1),""))))</f>
        <v>33</v>
      </c>
      <c r="T40" s="76">
        <f t="shared" ref="T40:T71" si="4">SUM(I40,K40,M40,O40,Q40,S40,)</f>
        <v>182</v>
      </c>
      <c r="U40" s="76">
        <f t="shared" ref="U40:U71" si="5">RANK(T40,$T$8:$T$77)</f>
        <v>43</v>
      </c>
    </row>
    <row r="41" spans="1:21" x14ac:dyDescent="0.25">
      <c r="A41" s="71">
        <v>34</v>
      </c>
      <c r="B41" s="70"/>
      <c r="C41" s="71" t="s">
        <v>35</v>
      </c>
      <c r="D41" s="71"/>
      <c r="E41" s="71"/>
      <c r="F41" s="72">
        <v>39597</v>
      </c>
      <c r="G41" s="63">
        <f t="shared" si="3"/>
        <v>13</v>
      </c>
      <c r="H41" s="73">
        <v>2.5231481481481481E-3</v>
      </c>
      <c r="I41" s="64">
        <f>IF(G41=15,VLOOKUP(H41,'Бег 1000 м'!$A$2:$B$200,2,1),IF(G41=14,VLOOKUP(H41,'Бег 1000 м'!$D$2:$E$200,2,1),IF(G41=13,VLOOKUP(H41,'Бег 1000 м'!$G$2:$H$200,2,1),IF(G41=12,VLOOKUP(H41,'Бег 1000 м'!$J$2:$K$200,2,1),""))))</f>
        <v>47</v>
      </c>
      <c r="J41" s="74"/>
      <c r="K41" s="64">
        <f>IF(G41=15,VLOOKUP(J41,'Бег 60 м'!$A$2:$B$74,2,1),IF(G41=14,VLOOKUP(J41,'Бег 60 м'!$D$2:$E$74,2,1),IF(G41=13,VLOOKUP(J41,'Бег 60 м'!$G$2:$H$74,2,1),IF(G41=12,VLOOKUP(J41,'Бег 60 м'!$J$2:$K$74,2,1),""))))</f>
        <v>0</v>
      </c>
      <c r="L41" s="75" t="s">
        <v>10</v>
      </c>
      <c r="M41" s="64">
        <f>IF(G41=15,VLOOKUP(L41,'Подт Отж'!$A$2:$B$72,2,1),IF(G41=14,VLOOKUP(L41,'Подт Отж'!$D$2:$E$72,2,1),IF(G41=13,VLOOKUP(L41,'Подт Отж'!$G$2:$H$72,2,1),IF(G41=12,VLOOKUP(L41,'Подт Отж'!$J$2:$K$72,2,1),""))))</f>
        <v>37</v>
      </c>
      <c r="N41" s="75" t="s">
        <v>10</v>
      </c>
      <c r="O41" s="64">
        <f>IF(G41=15,VLOOKUP(N41,'Подъем туловища'!$A$2:$B$72,2,1),IF(G41=14,VLOOKUP(N41,'Подъем туловища'!$D$2:$E$72,2,1),IF(G41=13,VLOOKUP(N41,'Подъем туловища'!$G$2:$H$72,2,1),IF(G41=12,VLOOKUP(N41,'Подъем туловища'!$J$2:$K$72,2,1),""))))</f>
        <v>35</v>
      </c>
      <c r="P41" s="75" t="s">
        <v>10</v>
      </c>
      <c r="Q41" s="64">
        <f>IF(G41=15,VLOOKUP(P41,'Наклон вперед'!$A$2:$B$72,2,1),IF(G41=14,VLOOKUP(P41,'Наклон вперед'!$D$2:$E$72,2,1),IF(G41=13,VLOOKUP(P41,'Наклон вперед'!$G$2:$H$72,2,1),IF(G41=12,VLOOKUP(P41,'Наклон вперед'!$J$2:$K$72,2,1),""))))</f>
        <v>37</v>
      </c>
      <c r="R41" s="75">
        <v>209</v>
      </c>
      <c r="S41" s="64">
        <f>IF(G41=15,VLOOKUP(R41,'Прыжок с места'!$A$2:$B$72,2,1),IF(G41=14,VLOOKUP(R41,'Прыжок с места'!$D$2:$E$72,2,1),IF(G41=13,VLOOKUP(R41,'Прыжок с места'!$G$2:$H$72,2,1),IF(G41=12,VLOOKUP(R41,'Прыжок с места'!$J$2:$K$72,2,1),""))))</f>
        <v>34</v>
      </c>
      <c r="T41" s="76">
        <f t="shared" si="4"/>
        <v>190</v>
      </c>
      <c r="U41" s="76">
        <f t="shared" si="5"/>
        <v>24</v>
      </c>
    </row>
    <row r="42" spans="1:21" x14ac:dyDescent="0.25">
      <c r="A42" s="71">
        <v>35</v>
      </c>
      <c r="B42" s="70"/>
      <c r="C42" s="71" t="s">
        <v>35</v>
      </c>
      <c r="D42" s="71"/>
      <c r="E42" s="71"/>
      <c r="F42" s="72">
        <v>39597</v>
      </c>
      <c r="G42" s="63">
        <f t="shared" si="3"/>
        <v>13</v>
      </c>
      <c r="H42" s="73">
        <v>2.5347222222222221E-3</v>
      </c>
      <c r="I42" s="64">
        <f>IF(G42=15,VLOOKUP(H42,'Бег 1000 м'!$A$2:$B$200,2,1),IF(G42=14,VLOOKUP(H42,'Бег 1000 м'!$D$2:$E$200,2,1),IF(G42=13,VLOOKUP(H42,'Бег 1000 м'!$G$2:$H$200,2,1),IF(G42=12,VLOOKUP(H42,'Бег 1000 м'!$J$2:$K$200,2,1),""))))</f>
        <v>46</v>
      </c>
      <c r="J42" s="74"/>
      <c r="K42" s="64">
        <f>IF(G42=15,VLOOKUP(J42,'Бег 60 м'!$A$2:$B$74,2,1),IF(G42=14,VLOOKUP(J42,'Бег 60 м'!$D$2:$E$74,2,1),IF(G42=13,VLOOKUP(J42,'Бег 60 м'!$G$2:$H$74,2,1),IF(G42=12,VLOOKUP(J42,'Бег 60 м'!$J$2:$K$74,2,1),""))))</f>
        <v>0</v>
      </c>
      <c r="L42" s="75">
        <v>9</v>
      </c>
      <c r="M42" s="64">
        <f>IF(G42=15,VLOOKUP(L42,'Подт Отж'!$A$2:$B$72,2,1),IF(G42=14,VLOOKUP(L42,'Подт Отж'!$D$2:$E$72,2,1),IF(G42=13,VLOOKUP(L42,'Подт Отж'!$G$2:$H$72,2,1),IF(G42=12,VLOOKUP(L42,'Подт Отж'!$J$2:$K$72,2,1),""))))</f>
        <v>34</v>
      </c>
      <c r="N42" s="75">
        <v>28</v>
      </c>
      <c r="O42" s="64">
        <f>IF(G42=15,VLOOKUP(N42,'Подъем туловища'!$A$2:$B$72,2,1),IF(G42=14,VLOOKUP(N42,'Подъем туловища'!$D$2:$E$72,2,1),IF(G42=13,VLOOKUP(N42,'Подъем туловища'!$G$2:$H$72,2,1),IF(G42=12,VLOOKUP(N42,'Подъем туловища'!$J$2:$K$72,2,1),""))))</f>
        <v>34</v>
      </c>
      <c r="P42" s="75" t="s">
        <v>10</v>
      </c>
      <c r="Q42" s="64">
        <f>IF(G42=15,VLOOKUP(P42,'Наклон вперед'!$A$2:$B$72,2,1),IF(G42=14,VLOOKUP(P42,'Наклон вперед'!$D$2:$E$72,2,1),IF(G42=13,VLOOKUP(P42,'Наклон вперед'!$G$2:$H$72,2,1),IF(G42=12,VLOOKUP(P42,'Наклон вперед'!$J$2:$K$72,2,1),""))))</f>
        <v>37</v>
      </c>
      <c r="R42" s="75">
        <v>210</v>
      </c>
      <c r="S42" s="64">
        <f>IF(G42=15,VLOOKUP(R42,'Прыжок с места'!$A$2:$B$72,2,1),IF(G42=14,VLOOKUP(R42,'Прыжок с места'!$D$2:$E$72,2,1),IF(G42=13,VLOOKUP(R42,'Прыжок с места'!$G$2:$H$72,2,1),IF(G42=12,VLOOKUP(R42,'Прыжок с места'!$J$2:$K$72,2,1),""))))</f>
        <v>35</v>
      </c>
      <c r="T42" s="76">
        <f t="shared" si="4"/>
        <v>186</v>
      </c>
      <c r="U42" s="76">
        <f t="shared" si="5"/>
        <v>34</v>
      </c>
    </row>
    <row r="43" spans="1:21" x14ac:dyDescent="0.25">
      <c r="A43" s="71">
        <v>36</v>
      </c>
      <c r="B43" s="70"/>
      <c r="C43" s="71" t="s">
        <v>35</v>
      </c>
      <c r="D43" s="71"/>
      <c r="E43" s="71"/>
      <c r="F43" s="72">
        <v>39597</v>
      </c>
      <c r="G43" s="63">
        <f t="shared" si="3"/>
        <v>13</v>
      </c>
      <c r="H43" s="73">
        <v>2.5462962962962961E-3</v>
      </c>
      <c r="I43" s="64">
        <f>IF(G43=15,VLOOKUP(H43,'Бег 1000 м'!$A$2:$B$200,2,1),IF(G43=14,VLOOKUP(H43,'Бег 1000 м'!$D$2:$E$200,2,1),IF(G43=13,VLOOKUP(H43,'Бег 1000 м'!$G$2:$H$200,2,1),IF(G43=12,VLOOKUP(H43,'Бег 1000 м'!$J$2:$K$200,2,1),""))))</f>
        <v>45</v>
      </c>
      <c r="J43" s="74"/>
      <c r="K43" s="64">
        <f>IF(G43=15,VLOOKUP(J43,'Бег 60 м'!$A$2:$B$74,2,1),IF(G43=14,VLOOKUP(J43,'Бег 60 м'!$D$2:$E$74,2,1),IF(G43=13,VLOOKUP(J43,'Бег 60 м'!$G$2:$H$74,2,1),IF(G43=12,VLOOKUP(J43,'Бег 60 м'!$J$2:$K$74,2,1),""))))</f>
        <v>0</v>
      </c>
      <c r="L43" s="75" t="s">
        <v>10</v>
      </c>
      <c r="M43" s="64">
        <f>IF(G43=15,VLOOKUP(L43,'Подт Отж'!$A$2:$B$72,2,1),IF(G43=14,VLOOKUP(L43,'Подт Отж'!$D$2:$E$72,2,1),IF(G43=13,VLOOKUP(L43,'Подт Отж'!$G$2:$H$72,2,1),IF(G43=12,VLOOKUP(L43,'Подт Отж'!$J$2:$K$72,2,1),""))))</f>
        <v>37</v>
      </c>
      <c r="N43" s="75" t="s">
        <v>10</v>
      </c>
      <c r="O43" s="64">
        <f>IF(G43=15,VLOOKUP(N43,'Подъем туловища'!$A$2:$B$72,2,1),IF(G43=14,VLOOKUP(N43,'Подъем туловища'!$D$2:$E$72,2,1),IF(G43=13,VLOOKUP(N43,'Подъем туловища'!$G$2:$H$72,2,1),IF(G43=12,VLOOKUP(N43,'Подъем туловища'!$J$2:$K$72,2,1),""))))</f>
        <v>35</v>
      </c>
      <c r="P43" s="75">
        <v>12</v>
      </c>
      <c r="Q43" s="64">
        <f>IF(G43=15,VLOOKUP(P43,'Наклон вперед'!$A$2:$B$72,2,1),IF(G43=14,VLOOKUP(P43,'Наклон вперед'!$D$2:$E$72,2,1),IF(G43=13,VLOOKUP(P43,'Наклон вперед'!$G$2:$H$72,2,1),IF(G43=12,VLOOKUP(P43,'Наклон вперед'!$J$2:$K$72,2,1),""))))</f>
        <v>35</v>
      </c>
      <c r="R43" s="75">
        <v>211</v>
      </c>
      <c r="S43" s="64">
        <f>IF(G43=15,VLOOKUP(R43,'Прыжок с места'!$A$2:$B$72,2,1),IF(G43=14,VLOOKUP(R43,'Прыжок с места'!$D$2:$E$72,2,1),IF(G43=13,VLOOKUP(R43,'Прыжок с места'!$G$2:$H$72,2,1),IF(G43=12,VLOOKUP(R43,'Прыжок с места'!$J$2:$K$72,2,1),""))))</f>
        <v>36</v>
      </c>
      <c r="T43" s="76">
        <f t="shared" si="4"/>
        <v>188</v>
      </c>
      <c r="U43" s="76">
        <f t="shared" si="5"/>
        <v>28</v>
      </c>
    </row>
    <row r="44" spans="1:21" x14ac:dyDescent="0.25">
      <c r="A44" s="71">
        <v>37</v>
      </c>
      <c r="B44" s="70"/>
      <c r="C44" s="71" t="s">
        <v>35</v>
      </c>
      <c r="D44" s="71"/>
      <c r="E44" s="71"/>
      <c r="F44" s="72">
        <v>39597</v>
      </c>
      <c r="G44" s="63">
        <f t="shared" si="3"/>
        <v>13</v>
      </c>
      <c r="H44" s="73">
        <v>2.5694444444444445E-3</v>
      </c>
      <c r="I44" s="64">
        <f>IF(G44=15,VLOOKUP(H44,'Бег 1000 м'!$A$2:$B$200,2,1),IF(G44=14,VLOOKUP(H44,'Бег 1000 м'!$D$2:$E$200,2,1),IF(G44=13,VLOOKUP(H44,'Бег 1000 м'!$G$2:$H$200,2,1),IF(G44=12,VLOOKUP(H44,'Бег 1000 м'!$J$2:$K$200,2,1),""))))</f>
        <v>43</v>
      </c>
      <c r="J44" s="74"/>
      <c r="K44" s="64">
        <f>IF(G44=15,VLOOKUP(J44,'Бег 60 м'!$A$2:$B$74,2,1),IF(G44=14,VLOOKUP(J44,'Бег 60 м'!$D$2:$E$74,2,1),IF(G44=13,VLOOKUP(J44,'Бег 60 м'!$G$2:$H$74,2,1),IF(G44=12,VLOOKUP(J44,'Бег 60 м'!$J$2:$K$74,2,1),""))))</f>
        <v>0</v>
      </c>
      <c r="L44" s="75" t="s">
        <v>10</v>
      </c>
      <c r="M44" s="64">
        <f>IF(G44=15,VLOOKUP(L44,'Подт Отж'!$A$2:$B$72,2,1),IF(G44=14,VLOOKUP(L44,'Подт Отж'!$D$2:$E$72,2,1),IF(G44=13,VLOOKUP(L44,'Подт Отж'!$G$2:$H$72,2,1),IF(G44=12,VLOOKUP(L44,'Подт Отж'!$J$2:$K$72,2,1),""))))</f>
        <v>37</v>
      </c>
      <c r="N44" s="75">
        <v>29</v>
      </c>
      <c r="O44" s="64">
        <f>IF(G44=15,VLOOKUP(N44,'Подъем туловища'!$A$2:$B$72,2,1),IF(G44=14,VLOOKUP(N44,'Подъем туловища'!$D$2:$E$72,2,1),IF(G44=13,VLOOKUP(N44,'Подъем туловища'!$G$2:$H$72,2,1),IF(G44=12,VLOOKUP(N44,'Подъем туловища'!$J$2:$K$72,2,1),""))))</f>
        <v>36</v>
      </c>
      <c r="P44" s="75" t="s">
        <v>10</v>
      </c>
      <c r="Q44" s="64">
        <f>IF(G44=15,VLOOKUP(P44,'Наклон вперед'!$A$2:$B$72,2,1),IF(G44=14,VLOOKUP(P44,'Наклон вперед'!$D$2:$E$72,2,1),IF(G44=13,VLOOKUP(P44,'Наклон вперед'!$G$2:$H$72,2,1),IF(G44=12,VLOOKUP(P44,'Наклон вперед'!$J$2:$K$72,2,1),""))))</f>
        <v>37</v>
      </c>
      <c r="R44" s="75">
        <v>212</v>
      </c>
      <c r="S44" s="64">
        <f>IF(G44=15,VLOOKUP(R44,'Прыжок с места'!$A$2:$B$72,2,1),IF(G44=14,VLOOKUP(R44,'Прыжок с места'!$D$2:$E$72,2,1),IF(G44=13,VLOOKUP(R44,'Прыжок с места'!$G$2:$H$72,2,1),IF(G44=12,VLOOKUP(R44,'Прыжок с места'!$J$2:$K$72,2,1),""))))</f>
        <v>37</v>
      </c>
      <c r="T44" s="76">
        <f t="shared" si="4"/>
        <v>190</v>
      </c>
      <c r="U44" s="76">
        <f t="shared" si="5"/>
        <v>24</v>
      </c>
    </row>
    <row r="45" spans="1:21" x14ac:dyDescent="0.25">
      <c r="A45" s="71">
        <v>38</v>
      </c>
      <c r="B45" s="70"/>
      <c r="C45" s="71" t="s">
        <v>35</v>
      </c>
      <c r="D45" s="71"/>
      <c r="E45" s="71"/>
      <c r="F45" s="72">
        <v>39597</v>
      </c>
      <c r="G45" s="63">
        <f t="shared" si="3"/>
        <v>13</v>
      </c>
      <c r="H45" s="73">
        <v>2.5925925925925925E-3</v>
      </c>
      <c r="I45" s="64">
        <f>IF(G45=15,VLOOKUP(H45,'Бег 1000 м'!$A$2:$B$200,2,1),IF(G45=14,VLOOKUP(H45,'Бег 1000 м'!$D$2:$E$200,2,1),IF(G45=13,VLOOKUP(H45,'Бег 1000 м'!$G$2:$H$200,2,1),IF(G45=12,VLOOKUP(H45,'Бег 1000 м'!$J$2:$K$200,2,1),""))))</f>
        <v>41</v>
      </c>
      <c r="J45" s="74"/>
      <c r="K45" s="64">
        <f>IF(G45=15,VLOOKUP(J45,'Бег 60 м'!$A$2:$B$74,2,1),IF(G45=14,VLOOKUP(J45,'Бег 60 м'!$D$2:$E$74,2,1),IF(G45=13,VLOOKUP(J45,'Бег 60 м'!$G$2:$H$74,2,1),IF(G45=12,VLOOKUP(J45,'Бег 60 м'!$J$2:$K$74,2,1),""))))</f>
        <v>0</v>
      </c>
      <c r="L45" s="75" t="s">
        <v>10</v>
      </c>
      <c r="M45" s="64">
        <f>IF(G45=15,VLOOKUP(L45,'Подт Отж'!$A$2:$B$72,2,1),IF(G45=14,VLOOKUP(L45,'Подт Отж'!$D$2:$E$72,2,1),IF(G45=13,VLOOKUP(L45,'Подт Отж'!$G$2:$H$72,2,1),IF(G45=12,VLOOKUP(L45,'Подт Отж'!$J$2:$K$72,2,1),""))))</f>
        <v>37</v>
      </c>
      <c r="N45" s="75" t="s">
        <v>10</v>
      </c>
      <c r="O45" s="64">
        <f>IF(G45=15,VLOOKUP(N45,'Подъем туловища'!$A$2:$B$72,2,1),IF(G45=14,VLOOKUP(N45,'Подъем туловища'!$D$2:$E$72,2,1),IF(G45=13,VLOOKUP(N45,'Подъем туловища'!$G$2:$H$72,2,1),IF(G45=12,VLOOKUP(N45,'Подъем туловища'!$J$2:$K$72,2,1),""))))</f>
        <v>35</v>
      </c>
      <c r="P45" s="75" t="s">
        <v>10</v>
      </c>
      <c r="Q45" s="64">
        <f>IF(G45=15,VLOOKUP(P45,'Наклон вперед'!$A$2:$B$72,2,1),IF(G45=14,VLOOKUP(P45,'Наклон вперед'!$D$2:$E$72,2,1),IF(G45=13,VLOOKUP(P45,'Наклон вперед'!$G$2:$H$72,2,1),IF(G45=12,VLOOKUP(P45,'Наклон вперед'!$J$2:$K$72,2,1),""))))</f>
        <v>37</v>
      </c>
      <c r="R45" s="75">
        <v>213</v>
      </c>
      <c r="S45" s="64">
        <f>IF(G45=15,VLOOKUP(R45,'Прыжок с места'!$A$2:$B$72,2,1),IF(G45=14,VLOOKUP(R45,'Прыжок с места'!$D$2:$E$72,2,1),IF(G45=13,VLOOKUP(R45,'Прыжок с места'!$G$2:$H$72,2,1),IF(G45=12,VLOOKUP(R45,'Прыжок с места'!$J$2:$K$72,2,1),""))))</f>
        <v>38</v>
      </c>
      <c r="T45" s="76">
        <f t="shared" si="4"/>
        <v>188</v>
      </c>
      <c r="U45" s="76">
        <f t="shared" si="5"/>
        <v>28</v>
      </c>
    </row>
    <row r="46" spans="1:21" x14ac:dyDescent="0.25">
      <c r="A46" s="71">
        <v>39</v>
      </c>
      <c r="B46" s="70"/>
      <c r="C46" s="71" t="s">
        <v>35</v>
      </c>
      <c r="D46" s="71"/>
      <c r="E46" s="71"/>
      <c r="F46" s="72">
        <v>39597</v>
      </c>
      <c r="G46" s="63">
        <f t="shared" si="3"/>
        <v>13</v>
      </c>
      <c r="H46" s="73">
        <v>2.615740740740741E-3</v>
      </c>
      <c r="I46" s="64">
        <f>IF(G46=15,VLOOKUP(H46,'Бег 1000 м'!$A$2:$B$200,2,1),IF(G46=14,VLOOKUP(H46,'Бег 1000 м'!$D$2:$E$200,2,1),IF(G46=13,VLOOKUP(H46,'Бег 1000 м'!$G$2:$H$200,2,1),IF(G46=12,VLOOKUP(H46,'Бег 1000 м'!$J$2:$K$200,2,1),""))))</f>
        <v>39</v>
      </c>
      <c r="J46" s="74"/>
      <c r="K46" s="64">
        <f>IF(G46=15,VLOOKUP(J46,'Бег 60 м'!$A$2:$B$74,2,1),IF(G46=14,VLOOKUP(J46,'Бег 60 м'!$D$2:$E$74,2,1),IF(G46=13,VLOOKUP(J46,'Бег 60 м'!$G$2:$H$74,2,1),IF(G46=12,VLOOKUP(J46,'Бег 60 м'!$J$2:$K$74,2,1),""))))</f>
        <v>0</v>
      </c>
      <c r="L46" s="75">
        <v>10</v>
      </c>
      <c r="M46" s="64">
        <f>IF(G46=15,VLOOKUP(L46,'Подт Отж'!$A$2:$B$72,2,1),IF(G46=14,VLOOKUP(L46,'Подт Отж'!$D$2:$E$72,2,1),IF(G46=13,VLOOKUP(L46,'Подт Отж'!$G$2:$H$72,2,1),IF(G46=12,VLOOKUP(L46,'Подт Отж'!$J$2:$K$72,2,1),""))))</f>
        <v>38</v>
      </c>
      <c r="N46" s="75">
        <v>30</v>
      </c>
      <c r="O46" s="64">
        <f>IF(G46=15,VLOOKUP(N46,'Подъем туловища'!$A$2:$B$72,2,1),IF(G46=14,VLOOKUP(N46,'Подъем туловища'!$D$2:$E$72,2,1),IF(G46=13,VLOOKUP(N46,'Подъем туловища'!$G$2:$H$72,2,1),IF(G46=12,VLOOKUP(N46,'Подъем туловища'!$J$2:$K$72,2,1),""))))</f>
        <v>38</v>
      </c>
      <c r="P46" s="75">
        <v>13</v>
      </c>
      <c r="Q46" s="64">
        <f>IF(G46=15,VLOOKUP(P46,'Наклон вперед'!$A$2:$B$72,2,1),IF(G46=14,VLOOKUP(P46,'Наклон вперед'!$D$2:$E$72,2,1),IF(G46=13,VLOOKUP(P46,'Наклон вперед'!$G$2:$H$72,2,1),IF(G46=12,VLOOKUP(P46,'Наклон вперед'!$J$2:$K$72,2,1),""))))</f>
        <v>38</v>
      </c>
      <c r="R46" s="75">
        <v>214</v>
      </c>
      <c r="S46" s="64">
        <f>IF(G46=15,VLOOKUP(R46,'Прыжок с места'!$A$2:$B$72,2,1),IF(G46=14,VLOOKUP(R46,'Прыжок с места'!$D$2:$E$72,2,1),IF(G46=13,VLOOKUP(R46,'Прыжок с места'!$G$2:$H$72,2,1),IF(G46=12,VLOOKUP(R46,'Прыжок с места'!$J$2:$K$72,2,1),""))))</f>
        <v>39</v>
      </c>
      <c r="T46" s="76">
        <f t="shared" si="4"/>
        <v>192</v>
      </c>
      <c r="U46" s="76">
        <f t="shared" si="5"/>
        <v>21</v>
      </c>
    </row>
    <row r="47" spans="1:21" x14ac:dyDescent="0.25">
      <c r="A47" s="71">
        <v>40</v>
      </c>
      <c r="B47" s="70"/>
      <c r="C47" s="71" t="s">
        <v>35</v>
      </c>
      <c r="D47" s="71"/>
      <c r="E47" s="71"/>
      <c r="F47" s="72">
        <v>39597</v>
      </c>
      <c r="G47" s="63">
        <f t="shared" si="3"/>
        <v>13</v>
      </c>
      <c r="H47" s="73">
        <v>2.6388888888888885E-3</v>
      </c>
      <c r="I47" s="64">
        <f>IF(G47=15,VLOOKUP(H47,'Бег 1000 м'!$A$2:$B$200,2,1),IF(G47=14,VLOOKUP(H47,'Бег 1000 м'!$D$2:$E$200,2,1),IF(G47=13,VLOOKUP(H47,'Бег 1000 м'!$G$2:$H$200,2,1),IF(G47=12,VLOOKUP(H47,'Бег 1000 м'!$J$2:$K$200,2,1),""))))</f>
        <v>38</v>
      </c>
      <c r="J47" s="74"/>
      <c r="K47" s="64">
        <f>IF(G47=15,VLOOKUP(J47,'Бег 60 м'!$A$2:$B$74,2,1),IF(G47=14,VLOOKUP(J47,'Бег 60 м'!$D$2:$E$74,2,1),IF(G47=13,VLOOKUP(J47,'Бег 60 м'!$G$2:$H$74,2,1),IF(G47=12,VLOOKUP(J47,'Бег 60 м'!$J$2:$K$74,2,1),""))))</f>
        <v>0</v>
      </c>
      <c r="L47" s="75" t="s">
        <v>10</v>
      </c>
      <c r="M47" s="64">
        <f>IF(G47=15,VLOOKUP(L47,'Подт Отж'!$A$2:$B$72,2,1),IF(G47=14,VLOOKUP(L47,'Подт Отж'!$D$2:$E$72,2,1),IF(G47=13,VLOOKUP(L47,'Подт Отж'!$G$2:$H$72,2,1),IF(G47=12,VLOOKUP(L47,'Подт Отж'!$J$2:$K$72,2,1),""))))</f>
        <v>37</v>
      </c>
      <c r="N47" s="75"/>
      <c r="O47" s="64">
        <f>IF(G47=15,VLOOKUP(N47,'Подъем туловища'!$A$2:$B$72,2,1),IF(G47=14,VLOOKUP(N47,'Подъем туловища'!$D$2:$E$72,2,1),IF(G47=13,VLOOKUP(N47,'Подъем туловища'!$G$2:$H$72,2,1),IF(G47=12,VLOOKUP(N47,'Подъем туловища'!$J$2:$K$72,2,1),""))))</f>
        <v>0</v>
      </c>
      <c r="P47" s="75" t="s">
        <v>10</v>
      </c>
      <c r="Q47" s="64">
        <f>IF(G47=15,VLOOKUP(P47,'Наклон вперед'!$A$2:$B$72,2,1),IF(G47=14,VLOOKUP(P47,'Наклон вперед'!$D$2:$E$72,2,1),IF(G47=13,VLOOKUP(P47,'Наклон вперед'!$G$2:$H$72,2,1),IF(G47=12,VLOOKUP(P47,'Наклон вперед'!$J$2:$K$72,2,1),""))))</f>
        <v>37</v>
      </c>
      <c r="R47" s="75">
        <v>215</v>
      </c>
      <c r="S47" s="64">
        <f>IF(G47=15,VLOOKUP(R47,'Прыжок с места'!$A$2:$B$72,2,1),IF(G47=14,VLOOKUP(R47,'Прыжок с места'!$D$2:$E$72,2,1),IF(G47=13,VLOOKUP(R47,'Прыжок с места'!$G$2:$H$72,2,1),IF(G47=12,VLOOKUP(R47,'Прыжок с места'!$J$2:$K$72,2,1),""))))</f>
        <v>40</v>
      </c>
      <c r="T47" s="76">
        <f t="shared" si="4"/>
        <v>152</v>
      </c>
      <c r="U47" s="76">
        <f t="shared" si="5"/>
        <v>56</v>
      </c>
    </row>
    <row r="48" spans="1:21" x14ac:dyDescent="0.25">
      <c r="A48" s="71">
        <v>41</v>
      </c>
      <c r="B48" s="70"/>
      <c r="C48" s="71" t="s">
        <v>35</v>
      </c>
      <c r="D48" s="71"/>
      <c r="E48" s="71"/>
      <c r="F48" s="72">
        <v>39597</v>
      </c>
      <c r="G48" s="63">
        <f t="shared" si="3"/>
        <v>13</v>
      </c>
      <c r="H48" s="73">
        <v>2.6620370370370374E-3</v>
      </c>
      <c r="I48" s="64">
        <f>IF(G48=15,VLOOKUP(H48,'Бег 1000 м'!$A$2:$B$200,2,1),IF(G48=14,VLOOKUP(H48,'Бег 1000 м'!$D$2:$E$200,2,1),IF(G48=13,VLOOKUP(H48,'Бег 1000 м'!$G$2:$H$200,2,1),IF(G48=12,VLOOKUP(H48,'Бег 1000 м'!$J$2:$K$200,2,1),""))))</f>
        <v>37</v>
      </c>
      <c r="J48" s="74"/>
      <c r="K48" s="64">
        <f>IF(G48=15,VLOOKUP(J48,'Бег 60 м'!$A$2:$B$74,2,1),IF(G48=14,VLOOKUP(J48,'Бег 60 м'!$D$2:$E$74,2,1),IF(G48=13,VLOOKUP(J48,'Бег 60 м'!$G$2:$H$74,2,1),IF(G48=12,VLOOKUP(J48,'Бег 60 м'!$J$2:$K$74,2,1),""))))</f>
        <v>0</v>
      </c>
      <c r="L48" s="75" t="s">
        <v>10</v>
      </c>
      <c r="M48" s="64">
        <f>IF(G48=15,VLOOKUP(L48,'Подт Отж'!$A$2:$B$72,2,1),IF(G48=14,VLOOKUP(L48,'Подт Отж'!$D$2:$E$72,2,1),IF(G48=13,VLOOKUP(L48,'Подт Отж'!$G$2:$H$72,2,1),IF(G48=12,VLOOKUP(L48,'Подт Отж'!$J$2:$K$72,2,1),""))))</f>
        <v>37</v>
      </c>
      <c r="N48" s="75">
        <v>31</v>
      </c>
      <c r="O48" s="64">
        <f>IF(G48=15,VLOOKUP(N48,'Подъем туловища'!$A$2:$B$72,2,1),IF(G48=14,VLOOKUP(N48,'Подъем туловища'!$D$2:$E$72,2,1),IF(G48=13,VLOOKUP(N48,'Подъем туловища'!$G$2:$H$72,2,1),IF(G48=12,VLOOKUP(N48,'Подъем туловища'!$J$2:$K$72,2,1),""))))</f>
        <v>40</v>
      </c>
      <c r="P48" s="75" t="s">
        <v>10</v>
      </c>
      <c r="Q48" s="64">
        <f>IF(G48=15,VLOOKUP(P48,'Наклон вперед'!$A$2:$B$72,2,1),IF(G48=14,VLOOKUP(P48,'Наклон вперед'!$D$2:$E$72,2,1),IF(G48=13,VLOOKUP(P48,'Наклон вперед'!$G$2:$H$72,2,1),IF(G48=12,VLOOKUP(P48,'Наклон вперед'!$J$2:$K$72,2,1),""))))</f>
        <v>37</v>
      </c>
      <c r="R48" s="75">
        <v>216</v>
      </c>
      <c r="S48" s="64">
        <f>IF(G48=15,VLOOKUP(R48,'Прыжок с места'!$A$2:$B$72,2,1),IF(G48=14,VLOOKUP(R48,'Прыжок с места'!$D$2:$E$72,2,1),IF(G48=13,VLOOKUP(R48,'Прыжок с места'!$G$2:$H$72,2,1),IF(G48=12,VLOOKUP(R48,'Прыжок с места'!$J$2:$K$72,2,1),""))))</f>
        <v>41</v>
      </c>
      <c r="T48" s="76">
        <f t="shared" si="4"/>
        <v>192</v>
      </c>
      <c r="U48" s="76">
        <f t="shared" si="5"/>
        <v>21</v>
      </c>
    </row>
    <row r="49" spans="1:21" x14ac:dyDescent="0.25">
      <c r="A49" s="71">
        <v>42</v>
      </c>
      <c r="B49" s="70"/>
      <c r="C49" s="71" t="s">
        <v>35</v>
      </c>
      <c r="D49" s="71"/>
      <c r="E49" s="71"/>
      <c r="F49" s="72">
        <v>39597</v>
      </c>
      <c r="G49" s="63">
        <f t="shared" si="3"/>
        <v>13</v>
      </c>
      <c r="H49" s="73">
        <v>2.685185185185185E-3</v>
      </c>
      <c r="I49" s="64">
        <f>IF(G49=15,VLOOKUP(H49,'Бег 1000 м'!$A$2:$B$200,2,1),IF(G49=14,VLOOKUP(H49,'Бег 1000 м'!$D$2:$E$200,2,1),IF(G49=13,VLOOKUP(H49,'Бег 1000 м'!$G$2:$H$200,2,1),IF(G49=12,VLOOKUP(H49,'Бег 1000 м'!$J$2:$K$200,2,1),""))))</f>
        <v>36</v>
      </c>
      <c r="J49" s="74"/>
      <c r="K49" s="64">
        <f>IF(G49=15,VLOOKUP(J49,'Бег 60 м'!$A$2:$B$74,2,1),IF(G49=14,VLOOKUP(J49,'Бег 60 м'!$D$2:$E$74,2,1),IF(G49=13,VLOOKUP(J49,'Бег 60 м'!$G$2:$H$74,2,1),IF(G49=12,VLOOKUP(J49,'Бег 60 м'!$J$2:$K$74,2,1),""))))</f>
        <v>0</v>
      </c>
      <c r="L49" s="75" t="s">
        <v>10</v>
      </c>
      <c r="M49" s="64">
        <f>IF(G49=15,VLOOKUP(L49,'Подт Отж'!$A$2:$B$72,2,1),IF(G49=14,VLOOKUP(L49,'Подт Отж'!$D$2:$E$72,2,1),IF(G49=13,VLOOKUP(L49,'Подт Отж'!$G$2:$H$72,2,1),IF(G49=12,VLOOKUP(L49,'Подт Отж'!$J$2:$K$72,2,1),""))))</f>
        <v>37</v>
      </c>
      <c r="N49" s="75" t="s">
        <v>10</v>
      </c>
      <c r="O49" s="64">
        <f>IF(G49=15,VLOOKUP(N49,'Подъем туловища'!$A$2:$B$72,2,1),IF(G49=14,VLOOKUP(N49,'Подъем туловища'!$D$2:$E$72,2,1),IF(G49=13,VLOOKUP(N49,'Подъем туловища'!$G$2:$H$72,2,1),IF(G49=12,VLOOKUP(N49,'Подъем туловища'!$J$2:$K$72,2,1),""))))</f>
        <v>35</v>
      </c>
      <c r="P49" s="75">
        <v>14</v>
      </c>
      <c r="Q49" s="64">
        <f>IF(G49=15,VLOOKUP(P49,'Наклон вперед'!$A$2:$B$72,2,1),IF(G49=14,VLOOKUP(P49,'Наклон вперед'!$D$2:$E$72,2,1),IF(G49=13,VLOOKUP(P49,'Наклон вперед'!$G$2:$H$72,2,1),IF(G49=12,VLOOKUP(P49,'Наклон вперед'!$J$2:$K$72,2,1),""))))</f>
        <v>41</v>
      </c>
      <c r="R49" s="75">
        <v>217</v>
      </c>
      <c r="S49" s="64">
        <f>IF(G49=15,VLOOKUP(R49,'Прыжок с места'!$A$2:$B$72,2,1),IF(G49=14,VLOOKUP(R49,'Прыжок с места'!$D$2:$E$72,2,1),IF(G49=13,VLOOKUP(R49,'Прыжок с места'!$G$2:$H$72,2,1),IF(G49=12,VLOOKUP(R49,'Прыжок с места'!$J$2:$K$72,2,1),""))))</f>
        <v>42</v>
      </c>
      <c r="T49" s="76">
        <f t="shared" si="4"/>
        <v>191</v>
      </c>
      <c r="U49" s="76">
        <f t="shared" si="5"/>
        <v>23</v>
      </c>
    </row>
    <row r="50" spans="1:21" x14ac:dyDescent="0.25">
      <c r="A50" s="71">
        <v>43</v>
      </c>
      <c r="B50" s="70"/>
      <c r="C50" s="71" t="s">
        <v>35</v>
      </c>
      <c r="D50" s="71"/>
      <c r="E50" s="71"/>
      <c r="F50" s="72">
        <v>39597</v>
      </c>
      <c r="G50" s="63">
        <f t="shared" si="3"/>
        <v>13</v>
      </c>
      <c r="H50" s="73">
        <v>2.7083333333333334E-3</v>
      </c>
      <c r="I50" s="64">
        <f>IF(G50=15,VLOOKUP(H50,'Бег 1000 м'!$A$2:$B$200,2,1),IF(G50=14,VLOOKUP(H50,'Бег 1000 м'!$D$2:$E$200,2,1),IF(G50=13,VLOOKUP(H50,'Бег 1000 м'!$G$2:$H$200,2,1),IF(G50=12,VLOOKUP(H50,'Бег 1000 м'!$J$2:$K$200,2,1),""))))</f>
        <v>35</v>
      </c>
      <c r="J50" s="74"/>
      <c r="K50" s="64">
        <f>IF(G50=15,VLOOKUP(J50,'Бег 60 м'!$A$2:$B$74,2,1),IF(G50=14,VLOOKUP(J50,'Бег 60 м'!$D$2:$E$74,2,1),IF(G50=13,VLOOKUP(J50,'Бег 60 м'!$G$2:$H$74,2,1),IF(G50=12,VLOOKUP(J50,'Бег 60 м'!$J$2:$K$74,2,1),""))))</f>
        <v>0</v>
      </c>
      <c r="L50" s="75">
        <v>11</v>
      </c>
      <c r="M50" s="64">
        <f>IF(G50=15,VLOOKUP(L50,'Подт Отж'!$A$2:$B$72,2,1),IF(G50=14,VLOOKUP(L50,'Подт Отж'!$D$2:$E$72,2,1),IF(G50=13,VLOOKUP(L50,'Подт Отж'!$G$2:$H$72,2,1),IF(G50=12,VLOOKUP(L50,'Подт Отж'!$J$2:$K$72,2,1),""))))</f>
        <v>42</v>
      </c>
      <c r="N50" s="75">
        <v>32</v>
      </c>
      <c r="O50" s="64">
        <f>IF(G50=15,VLOOKUP(N50,'Подъем туловища'!$A$2:$B$72,2,1),IF(G50=14,VLOOKUP(N50,'Подъем туловища'!$D$2:$E$72,2,1),IF(G50=13,VLOOKUP(N50,'Подъем туловища'!$G$2:$H$72,2,1),IF(G50=12,VLOOKUP(N50,'Подъем туловища'!$J$2:$K$72,2,1),""))))</f>
        <v>42</v>
      </c>
      <c r="P50" s="75" t="s">
        <v>10</v>
      </c>
      <c r="Q50" s="64">
        <f>IF(G50=15,VLOOKUP(P50,'Наклон вперед'!$A$2:$B$72,2,1),IF(G50=14,VLOOKUP(P50,'Наклон вперед'!$D$2:$E$72,2,1),IF(G50=13,VLOOKUP(P50,'Наклон вперед'!$G$2:$H$72,2,1),IF(G50=12,VLOOKUP(P50,'Наклон вперед'!$J$2:$K$72,2,1),""))))</f>
        <v>37</v>
      </c>
      <c r="R50" s="75">
        <v>218</v>
      </c>
      <c r="S50" s="64">
        <f>IF(G50=15,VLOOKUP(R50,'Прыжок с места'!$A$2:$B$72,2,1),IF(G50=14,VLOOKUP(R50,'Прыжок с места'!$D$2:$E$72,2,1),IF(G50=13,VLOOKUP(R50,'Прыжок с места'!$G$2:$H$72,2,1),IF(G50=12,VLOOKUP(R50,'Прыжок с места'!$J$2:$K$72,2,1),""))))</f>
        <v>43</v>
      </c>
      <c r="T50" s="76">
        <f t="shared" si="4"/>
        <v>199</v>
      </c>
      <c r="U50" s="76">
        <f t="shared" si="5"/>
        <v>19</v>
      </c>
    </row>
    <row r="51" spans="1:21" x14ac:dyDescent="0.25">
      <c r="A51" s="71">
        <v>44</v>
      </c>
      <c r="B51" s="70"/>
      <c r="C51" s="71" t="s">
        <v>35</v>
      </c>
      <c r="D51" s="71"/>
      <c r="E51" s="71"/>
      <c r="F51" s="72">
        <v>39597</v>
      </c>
      <c r="G51" s="63">
        <f t="shared" si="3"/>
        <v>13</v>
      </c>
      <c r="H51" s="73">
        <v>2.7314814814814819E-3</v>
      </c>
      <c r="I51" s="64">
        <f>IF(G51=15,VLOOKUP(H51,'Бег 1000 м'!$A$2:$B$200,2,1),IF(G51=14,VLOOKUP(H51,'Бег 1000 м'!$D$2:$E$200,2,1),IF(G51=13,VLOOKUP(H51,'Бег 1000 м'!$G$2:$H$200,2,1),IF(G51=12,VLOOKUP(H51,'Бег 1000 м'!$J$2:$K$200,2,1),""))))</f>
        <v>34</v>
      </c>
      <c r="J51" s="74"/>
      <c r="K51" s="64">
        <f>IF(G51=15,VLOOKUP(J51,'Бег 60 м'!$A$2:$B$74,2,1),IF(G51=14,VLOOKUP(J51,'Бег 60 м'!$D$2:$E$74,2,1),IF(G51=13,VLOOKUP(J51,'Бег 60 м'!$G$2:$H$74,2,1),IF(G51=12,VLOOKUP(J51,'Бег 60 м'!$J$2:$K$74,2,1),""))))</f>
        <v>0</v>
      </c>
      <c r="L51" s="75" t="s">
        <v>10</v>
      </c>
      <c r="M51" s="64">
        <f>IF(G51=15,VLOOKUP(L51,'Подт Отж'!$A$2:$B$72,2,1),IF(G51=14,VLOOKUP(L51,'Подт Отж'!$D$2:$E$72,2,1),IF(G51=13,VLOOKUP(L51,'Подт Отж'!$G$2:$H$72,2,1),IF(G51=12,VLOOKUP(L51,'Подт Отж'!$J$2:$K$72,2,1),""))))</f>
        <v>37</v>
      </c>
      <c r="N51" s="75" t="s">
        <v>10</v>
      </c>
      <c r="O51" s="64">
        <f>IF(G51=15,VLOOKUP(N51,'Подъем туловища'!$A$2:$B$72,2,1),IF(G51=14,VLOOKUP(N51,'Подъем туловища'!$D$2:$E$72,2,1),IF(G51=13,VLOOKUP(N51,'Подъем туловища'!$G$2:$H$72,2,1),IF(G51=12,VLOOKUP(N51,'Подъем туловища'!$J$2:$K$72,2,1),""))))</f>
        <v>35</v>
      </c>
      <c r="P51" s="75" t="s">
        <v>10</v>
      </c>
      <c r="Q51" s="64">
        <f>IF(G51=15,VLOOKUP(P51,'Наклон вперед'!$A$2:$B$72,2,1),IF(G51=14,VLOOKUP(P51,'Наклон вперед'!$D$2:$E$72,2,1),IF(G51=13,VLOOKUP(P51,'Наклон вперед'!$G$2:$H$72,2,1),IF(G51=12,VLOOKUP(P51,'Наклон вперед'!$J$2:$K$72,2,1),""))))</f>
        <v>37</v>
      </c>
      <c r="R51" s="75">
        <v>219</v>
      </c>
      <c r="S51" s="64">
        <f>IF(G51=15,VLOOKUP(R51,'Прыжок с места'!$A$2:$B$72,2,1),IF(G51=14,VLOOKUP(R51,'Прыжок с места'!$D$2:$E$72,2,1),IF(G51=13,VLOOKUP(R51,'Прыжок с места'!$G$2:$H$72,2,1),IF(G51=12,VLOOKUP(R51,'Прыжок с места'!$J$2:$K$72,2,1),""))))</f>
        <v>44</v>
      </c>
      <c r="T51" s="76">
        <f t="shared" si="4"/>
        <v>187</v>
      </c>
      <c r="U51" s="76">
        <f t="shared" si="5"/>
        <v>32</v>
      </c>
    </row>
    <row r="52" spans="1:21" x14ac:dyDescent="0.25">
      <c r="A52" s="71">
        <v>45</v>
      </c>
      <c r="B52" s="70"/>
      <c r="C52" s="71" t="s">
        <v>35</v>
      </c>
      <c r="D52" s="71"/>
      <c r="E52" s="71"/>
      <c r="F52" s="72">
        <v>39597</v>
      </c>
      <c r="G52" s="63">
        <f t="shared" si="3"/>
        <v>13</v>
      </c>
      <c r="H52" s="73">
        <v>2.7546296296296294E-3</v>
      </c>
      <c r="I52" s="64">
        <f>IF(G52=15,VLOOKUP(H52,'Бег 1000 м'!$A$2:$B$200,2,1),IF(G52=14,VLOOKUP(H52,'Бег 1000 м'!$D$2:$E$200,2,1),IF(G52=13,VLOOKUP(H52,'Бег 1000 м'!$G$2:$H$200,2,1),IF(G52=12,VLOOKUP(H52,'Бег 1000 м'!$J$2:$K$200,2,1),""))))</f>
        <v>33</v>
      </c>
      <c r="J52" s="74"/>
      <c r="K52" s="64">
        <f>IF(G52=15,VLOOKUP(J52,'Бег 60 м'!$A$2:$B$74,2,1),IF(G52=14,VLOOKUP(J52,'Бег 60 м'!$D$2:$E$74,2,1),IF(G52=13,VLOOKUP(J52,'Бег 60 м'!$G$2:$H$74,2,1),IF(G52=12,VLOOKUP(J52,'Бег 60 м'!$J$2:$K$74,2,1),""))))</f>
        <v>0</v>
      </c>
      <c r="L52" s="75" t="s">
        <v>10</v>
      </c>
      <c r="M52" s="64">
        <f>IF(G52=15,VLOOKUP(L52,'Подт Отж'!$A$2:$B$72,2,1),IF(G52=14,VLOOKUP(L52,'Подт Отж'!$D$2:$E$72,2,1),IF(G52=13,VLOOKUP(L52,'Подт Отж'!$G$2:$H$72,2,1),IF(G52=12,VLOOKUP(L52,'Подт Отж'!$J$2:$K$72,2,1),""))))</f>
        <v>37</v>
      </c>
      <c r="N52" s="75">
        <v>33</v>
      </c>
      <c r="O52" s="64">
        <f>IF(G52=15,VLOOKUP(N52,'Подъем туловища'!$A$2:$B$72,2,1),IF(G52=14,VLOOKUP(N52,'Подъем туловища'!$D$2:$E$72,2,1),IF(G52=13,VLOOKUP(N52,'Подъем туловища'!$G$2:$H$72,2,1),IF(G52=12,VLOOKUP(N52,'Подъем туловища'!$J$2:$K$72,2,1),""))))</f>
        <v>44</v>
      </c>
      <c r="P52" s="75">
        <v>15</v>
      </c>
      <c r="Q52" s="64">
        <f>IF(G52=15,VLOOKUP(P52,'Наклон вперед'!$A$2:$B$72,2,1),IF(G52=14,VLOOKUP(P52,'Наклон вперед'!$D$2:$E$72,2,1),IF(G52=13,VLOOKUP(P52,'Наклон вперед'!$G$2:$H$72,2,1),IF(G52=12,VLOOKUP(P52,'Наклон вперед'!$J$2:$K$72,2,1),""))))</f>
        <v>44</v>
      </c>
      <c r="R52" s="75">
        <v>220</v>
      </c>
      <c r="S52" s="64">
        <f>IF(G52=15,VLOOKUP(R52,'Прыжок с места'!$A$2:$B$72,2,1),IF(G52=14,VLOOKUP(R52,'Прыжок с места'!$D$2:$E$72,2,1),IF(G52=13,VLOOKUP(R52,'Прыжок с места'!$G$2:$H$72,2,1),IF(G52=12,VLOOKUP(R52,'Прыжок с места'!$J$2:$K$72,2,1),""))))</f>
        <v>45</v>
      </c>
      <c r="T52" s="76">
        <f t="shared" si="4"/>
        <v>203</v>
      </c>
      <c r="U52" s="76">
        <f t="shared" si="5"/>
        <v>16</v>
      </c>
    </row>
    <row r="53" spans="1:21" x14ac:dyDescent="0.25">
      <c r="A53" s="71">
        <v>46</v>
      </c>
      <c r="B53" s="70"/>
      <c r="C53" s="71" t="s">
        <v>35</v>
      </c>
      <c r="D53" s="71"/>
      <c r="E53" s="71"/>
      <c r="F53" s="72">
        <v>39597</v>
      </c>
      <c r="G53" s="63">
        <f t="shared" si="3"/>
        <v>13</v>
      </c>
      <c r="H53" s="73">
        <v>2.7893518518518519E-3</v>
      </c>
      <c r="I53" s="64">
        <f>IF(G53=15,VLOOKUP(H53,'Бег 1000 м'!$A$2:$B$200,2,1),IF(G53=14,VLOOKUP(H53,'Бег 1000 м'!$D$2:$E$200,2,1),IF(G53=13,VLOOKUP(H53,'Бег 1000 м'!$G$2:$H$200,2,1),IF(G53=12,VLOOKUP(H53,'Бег 1000 м'!$J$2:$K$200,2,1),""))))</f>
        <v>32</v>
      </c>
      <c r="J53" s="74"/>
      <c r="K53" s="64">
        <f>IF(G53=15,VLOOKUP(J53,'Бег 60 м'!$A$2:$B$74,2,1),IF(G53=14,VLOOKUP(J53,'Бег 60 м'!$D$2:$E$74,2,1),IF(G53=13,VLOOKUP(J53,'Бег 60 м'!$G$2:$H$74,2,1),IF(G53=12,VLOOKUP(J53,'Бег 60 м'!$J$2:$K$74,2,1),""))))</f>
        <v>0</v>
      </c>
      <c r="L53" s="75" t="s">
        <v>10</v>
      </c>
      <c r="M53" s="64">
        <f>IF(G53=15,VLOOKUP(L53,'Подт Отж'!$A$2:$B$72,2,1),IF(G53=14,VLOOKUP(L53,'Подт Отж'!$D$2:$E$72,2,1),IF(G53=13,VLOOKUP(L53,'Подт Отж'!$G$2:$H$72,2,1),IF(G53=12,VLOOKUP(L53,'Подт Отж'!$J$2:$K$72,2,1),""))))</f>
        <v>37</v>
      </c>
      <c r="N53" s="75" t="s">
        <v>10</v>
      </c>
      <c r="O53" s="64">
        <f>IF(G53=15,VLOOKUP(N53,'Подъем туловища'!$A$2:$B$72,2,1),IF(G53=14,VLOOKUP(N53,'Подъем туловища'!$D$2:$E$72,2,1),IF(G53=13,VLOOKUP(N53,'Подъем туловища'!$G$2:$H$72,2,1),IF(G53=12,VLOOKUP(N53,'Подъем туловища'!$J$2:$K$72,2,1),""))))</f>
        <v>35</v>
      </c>
      <c r="P53" s="75" t="s">
        <v>10</v>
      </c>
      <c r="Q53" s="64">
        <f>IF(G53=15,VLOOKUP(P53,'Наклон вперед'!$A$2:$B$72,2,1),IF(G53=14,VLOOKUP(P53,'Наклон вперед'!$D$2:$E$72,2,1),IF(G53=13,VLOOKUP(P53,'Наклон вперед'!$G$2:$H$72,2,1),IF(G53=12,VLOOKUP(P53,'Наклон вперед'!$J$2:$K$72,2,1),""))))</f>
        <v>37</v>
      </c>
      <c r="R53" s="75">
        <v>221</v>
      </c>
      <c r="S53" s="64">
        <f>IF(G53=15,VLOOKUP(R53,'Прыжок с места'!$A$2:$B$72,2,1),IF(G53=14,VLOOKUP(R53,'Прыжок с места'!$D$2:$E$72,2,1),IF(G53=13,VLOOKUP(R53,'Прыжок с места'!$G$2:$H$72,2,1),IF(G53=12,VLOOKUP(R53,'Прыжок с места'!$J$2:$K$72,2,1),""))))</f>
        <v>46</v>
      </c>
      <c r="T53" s="76">
        <f t="shared" si="4"/>
        <v>187</v>
      </c>
      <c r="U53" s="76">
        <f t="shared" si="5"/>
        <v>32</v>
      </c>
    </row>
    <row r="54" spans="1:21" x14ac:dyDescent="0.25">
      <c r="A54" s="71">
        <v>47</v>
      </c>
      <c r="B54" s="70"/>
      <c r="C54" s="71" t="s">
        <v>35</v>
      </c>
      <c r="D54" s="71"/>
      <c r="E54" s="71"/>
      <c r="F54" s="72">
        <v>39597</v>
      </c>
      <c r="G54" s="63">
        <f t="shared" si="3"/>
        <v>13</v>
      </c>
      <c r="H54" s="73">
        <v>2.8240740740740739E-3</v>
      </c>
      <c r="I54" s="64">
        <f>IF(G54=15,VLOOKUP(H54,'Бег 1000 м'!$A$2:$B$200,2,1),IF(G54=14,VLOOKUP(H54,'Бег 1000 м'!$D$2:$E$200,2,1),IF(G54=13,VLOOKUP(H54,'Бег 1000 м'!$G$2:$H$200,2,1),IF(G54=12,VLOOKUP(H54,'Бег 1000 м'!$J$2:$K$200,2,1),""))))</f>
        <v>30</v>
      </c>
      <c r="J54" s="74"/>
      <c r="K54" s="64">
        <f>IF(G54=15,VLOOKUP(J54,'Бег 60 м'!$A$2:$B$74,2,1),IF(G54=14,VLOOKUP(J54,'Бег 60 м'!$D$2:$E$74,2,1),IF(G54=13,VLOOKUP(J54,'Бег 60 м'!$G$2:$H$74,2,1),IF(G54=12,VLOOKUP(J54,'Бег 60 м'!$J$2:$K$74,2,1),""))))</f>
        <v>0</v>
      </c>
      <c r="L54" s="75">
        <v>12</v>
      </c>
      <c r="M54" s="64">
        <f>IF(G54=15,VLOOKUP(L54,'Подт Отж'!$A$2:$B$72,2,1),IF(G54=14,VLOOKUP(L54,'Подт Отж'!$D$2:$E$72,2,1),IF(G54=13,VLOOKUP(L54,'Подт Отж'!$G$2:$H$72,2,1),IF(G54=12,VLOOKUP(L54,'Подт Отж'!$J$2:$K$72,2,1),""))))</f>
        <v>46</v>
      </c>
      <c r="N54" s="75" t="s">
        <v>10</v>
      </c>
      <c r="O54" s="64">
        <f>IF(G54=15,VLOOKUP(N54,'Подъем туловища'!$A$2:$B$72,2,1),IF(G54=14,VLOOKUP(N54,'Подъем туловища'!$D$2:$E$72,2,1),IF(G54=13,VLOOKUP(N54,'Подъем туловища'!$G$2:$H$72,2,1),IF(G54=12,VLOOKUP(N54,'Подъем туловища'!$J$2:$K$72,2,1),""))))</f>
        <v>35</v>
      </c>
      <c r="P54" s="75" t="s">
        <v>10</v>
      </c>
      <c r="Q54" s="64">
        <f>IF(G54=15,VLOOKUP(P54,'Наклон вперед'!$A$2:$B$72,2,1),IF(G54=14,VLOOKUP(P54,'Наклон вперед'!$D$2:$E$72,2,1),IF(G54=13,VLOOKUP(P54,'Наклон вперед'!$G$2:$H$72,2,1),IF(G54=12,VLOOKUP(P54,'Наклон вперед'!$J$2:$K$72,2,1),""))))</f>
        <v>37</v>
      </c>
      <c r="R54" s="75">
        <v>222</v>
      </c>
      <c r="S54" s="64">
        <f>IF(G54=15,VLOOKUP(R54,'Прыжок с места'!$A$2:$B$72,2,1),IF(G54=14,VLOOKUP(R54,'Прыжок с места'!$D$2:$E$72,2,1),IF(G54=13,VLOOKUP(R54,'Прыжок с места'!$G$2:$H$72,2,1),IF(G54=12,VLOOKUP(R54,'Прыжок с места'!$J$2:$K$72,2,1),""))))</f>
        <v>47</v>
      </c>
      <c r="T54" s="76">
        <f t="shared" si="4"/>
        <v>195</v>
      </c>
      <c r="U54" s="76">
        <f t="shared" si="5"/>
        <v>20</v>
      </c>
    </row>
    <row r="55" spans="1:21" x14ac:dyDescent="0.25">
      <c r="A55" s="71">
        <v>48</v>
      </c>
      <c r="B55" s="70"/>
      <c r="C55" s="71" t="s">
        <v>35</v>
      </c>
      <c r="D55" s="71"/>
      <c r="E55" s="71"/>
      <c r="F55" s="72">
        <v>39597</v>
      </c>
      <c r="G55" s="63">
        <f t="shared" si="3"/>
        <v>13</v>
      </c>
      <c r="H55" s="73">
        <v>2.8587962962962963E-3</v>
      </c>
      <c r="I55" s="64">
        <f>IF(G55=15,VLOOKUP(H55,'Бег 1000 м'!$A$2:$B$200,2,1),IF(G55=14,VLOOKUP(H55,'Бег 1000 м'!$D$2:$E$200,2,1),IF(G55=13,VLOOKUP(H55,'Бег 1000 м'!$G$2:$H$200,2,1),IF(G55=12,VLOOKUP(H55,'Бег 1000 м'!$J$2:$K$200,2,1),""))))</f>
        <v>29</v>
      </c>
      <c r="J55" s="74"/>
      <c r="K55" s="64">
        <f>IF(G55=15,VLOOKUP(J55,'Бег 60 м'!$A$2:$B$74,2,1),IF(G55=14,VLOOKUP(J55,'Бег 60 м'!$D$2:$E$74,2,1),IF(G55=13,VLOOKUP(J55,'Бег 60 м'!$G$2:$H$74,2,1),IF(G55=12,VLOOKUP(J55,'Бег 60 м'!$J$2:$K$74,2,1),""))))</f>
        <v>0</v>
      </c>
      <c r="L55" s="75" t="s">
        <v>10</v>
      </c>
      <c r="M55" s="64">
        <f>IF(G55=15,VLOOKUP(L55,'Подт Отж'!$A$2:$B$72,2,1),IF(G55=14,VLOOKUP(L55,'Подт Отж'!$D$2:$E$72,2,1),IF(G55=13,VLOOKUP(L55,'Подт Отж'!$G$2:$H$72,2,1),IF(G55=12,VLOOKUP(L55,'Подт Отж'!$J$2:$K$72,2,1),""))))</f>
        <v>37</v>
      </c>
      <c r="N55" s="75">
        <v>34</v>
      </c>
      <c r="O55" s="64">
        <f>IF(G55=15,VLOOKUP(N55,'Подъем туловища'!$A$2:$B$72,2,1),IF(G55=14,VLOOKUP(N55,'Подъем туловища'!$D$2:$E$72,2,1),IF(G55=13,VLOOKUP(N55,'Подъем туловища'!$G$2:$H$72,2,1),IF(G55=12,VLOOKUP(N55,'Подъем туловища'!$J$2:$K$72,2,1),""))))</f>
        <v>47</v>
      </c>
      <c r="P55" s="75">
        <v>16</v>
      </c>
      <c r="Q55" s="64">
        <f>IF(G55=15,VLOOKUP(P55,'Наклон вперед'!$A$2:$B$72,2,1),IF(G55=14,VLOOKUP(P55,'Наклон вперед'!$D$2:$E$72,2,1),IF(G55=13,VLOOKUP(P55,'Наклон вперед'!$G$2:$H$72,2,1),IF(G55=12,VLOOKUP(P55,'Наклон вперед'!$J$2:$K$72,2,1),""))))</f>
        <v>47</v>
      </c>
      <c r="R55" s="75">
        <v>223</v>
      </c>
      <c r="S55" s="64">
        <f>IF(G55=15,VLOOKUP(R55,'Прыжок с места'!$A$2:$B$72,2,1),IF(G55=14,VLOOKUP(R55,'Прыжок с места'!$D$2:$E$72,2,1),IF(G55=13,VLOOKUP(R55,'Прыжок с места'!$G$2:$H$72,2,1),IF(G55=12,VLOOKUP(R55,'Прыжок с места'!$J$2:$K$72,2,1),""))))</f>
        <v>48</v>
      </c>
      <c r="T55" s="76">
        <f t="shared" si="4"/>
        <v>208</v>
      </c>
      <c r="U55" s="76">
        <f t="shared" si="5"/>
        <v>15</v>
      </c>
    </row>
    <row r="56" spans="1:21" x14ac:dyDescent="0.25">
      <c r="A56" s="71">
        <v>49</v>
      </c>
      <c r="B56" s="70"/>
      <c r="C56" s="71" t="s">
        <v>35</v>
      </c>
      <c r="D56" s="71"/>
      <c r="E56" s="71"/>
      <c r="F56" s="72">
        <v>39597</v>
      </c>
      <c r="G56" s="63">
        <f t="shared" si="3"/>
        <v>13</v>
      </c>
      <c r="H56" s="73">
        <v>2.8935185185185188E-3</v>
      </c>
      <c r="I56" s="64">
        <f>IF(G56=15,VLOOKUP(H56,'Бег 1000 м'!$A$2:$B$200,2,1),IF(G56=14,VLOOKUP(H56,'Бег 1000 м'!$D$2:$E$200,2,1),IF(G56=13,VLOOKUP(H56,'Бег 1000 м'!$G$2:$H$200,2,1),IF(G56=12,VLOOKUP(H56,'Бег 1000 м'!$J$2:$K$200,2,1),""))))</f>
        <v>28</v>
      </c>
      <c r="J56" s="74"/>
      <c r="K56" s="64">
        <f>IF(G56=15,VLOOKUP(J56,'Бег 60 м'!$A$2:$B$74,2,1),IF(G56=14,VLOOKUP(J56,'Бег 60 м'!$D$2:$E$74,2,1),IF(G56=13,VLOOKUP(J56,'Бег 60 м'!$G$2:$H$74,2,1),IF(G56=12,VLOOKUP(J56,'Бег 60 м'!$J$2:$K$74,2,1),""))))</f>
        <v>0</v>
      </c>
      <c r="L56" s="75" t="s">
        <v>10</v>
      </c>
      <c r="M56" s="64">
        <f>IF(G56=15,VLOOKUP(L56,'Подт Отж'!$A$2:$B$72,2,1),IF(G56=14,VLOOKUP(L56,'Подт Отж'!$D$2:$E$72,2,1),IF(G56=13,VLOOKUP(L56,'Подт Отж'!$G$2:$H$72,2,1),IF(G56=12,VLOOKUP(L56,'Подт Отж'!$J$2:$K$72,2,1),""))))</f>
        <v>37</v>
      </c>
      <c r="N56" s="75" t="s">
        <v>10</v>
      </c>
      <c r="O56" s="64">
        <f>IF(G56=15,VLOOKUP(N56,'Подъем туловища'!$A$2:$B$72,2,1),IF(G56=14,VLOOKUP(N56,'Подъем туловища'!$D$2:$E$72,2,1),IF(G56=13,VLOOKUP(N56,'Подъем туловища'!$G$2:$H$72,2,1),IF(G56=12,VLOOKUP(N56,'Подъем туловища'!$J$2:$K$72,2,1),""))))</f>
        <v>35</v>
      </c>
      <c r="P56" s="75" t="s">
        <v>10</v>
      </c>
      <c r="Q56" s="64">
        <f>IF(G56=15,VLOOKUP(P56,'Наклон вперед'!$A$2:$B$72,2,1),IF(G56=14,VLOOKUP(P56,'Наклон вперед'!$D$2:$E$72,2,1),IF(G56=13,VLOOKUP(P56,'Наклон вперед'!$G$2:$H$72,2,1),IF(G56=12,VLOOKUP(P56,'Наклон вперед'!$J$2:$K$72,2,1),""))))</f>
        <v>37</v>
      </c>
      <c r="R56" s="75">
        <v>224</v>
      </c>
      <c r="S56" s="64">
        <f>IF(G56=15,VLOOKUP(R56,'Прыжок с места'!$A$2:$B$72,2,1),IF(G56=14,VLOOKUP(R56,'Прыжок с места'!$D$2:$E$72,2,1),IF(G56=13,VLOOKUP(R56,'Прыжок с места'!$G$2:$H$72,2,1),IF(G56=12,VLOOKUP(R56,'Прыжок с места'!$J$2:$K$72,2,1),""))))</f>
        <v>49</v>
      </c>
      <c r="T56" s="76">
        <f t="shared" si="4"/>
        <v>186</v>
      </c>
      <c r="U56" s="76">
        <f t="shared" si="5"/>
        <v>34</v>
      </c>
    </row>
    <row r="57" spans="1:21" x14ac:dyDescent="0.25">
      <c r="A57" s="71">
        <v>50</v>
      </c>
      <c r="B57" s="70"/>
      <c r="C57" s="71" t="s">
        <v>35</v>
      </c>
      <c r="D57" s="71"/>
      <c r="E57" s="71"/>
      <c r="F57" s="72">
        <v>39597</v>
      </c>
      <c r="G57" s="63">
        <f t="shared" si="3"/>
        <v>13</v>
      </c>
      <c r="H57" s="73">
        <v>2.9282407407407412E-3</v>
      </c>
      <c r="I57" s="64">
        <f>IF(G57=15,VLOOKUP(H57,'Бег 1000 м'!$A$2:$B$200,2,1),IF(G57=14,VLOOKUP(H57,'Бег 1000 м'!$D$2:$E$200,2,1),IF(G57=13,VLOOKUP(H57,'Бег 1000 м'!$G$2:$H$200,2,1),IF(G57=12,VLOOKUP(H57,'Бег 1000 м'!$J$2:$K$200,2,1),""))))</f>
        <v>27</v>
      </c>
      <c r="J57" s="74"/>
      <c r="K57" s="64">
        <f>IF(G57=15,VLOOKUP(J57,'Бег 60 м'!$A$2:$B$74,2,1),IF(G57=14,VLOOKUP(J57,'Бег 60 м'!$D$2:$E$74,2,1),IF(G57=13,VLOOKUP(J57,'Бег 60 м'!$G$2:$H$74,2,1),IF(G57=12,VLOOKUP(J57,'Бег 60 м'!$J$2:$K$74,2,1),""))))</f>
        <v>0</v>
      </c>
      <c r="L57" s="75" t="s">
        <v>10</v>
      </c>
      <c r="M57" s="64">
        <f>IF(G57=15,VLOOKUP(L57,'Подт Отж'!$A$2:$B$72,2,1),IF(G57=14,VLOOKUP(L57,'Подт Отж'!$D$2:$E$72,2,1),IF(G57=13,VLOOKUP(L57,'Подт Отж'!$G$2:$H$72,2,1),IF(G57=12,VLOOKUP(L57,'Подт Отж'!$J$2:$K$72,2,1),""))))</f>
        <v>37</v>
      </c>
      <c r="N57" s="75" t="s">
        <v>10</v>
      </c>
      <c r="O57" s="64">
        <f>IF(G57=15,VLOOKUP(N57,'Подъем туловища'!$A$2:$B$72,2,1),IF(G57=14,VLOOKUP(N57,'Подъем туловища'!$D$2:$E$72,2,1),IF(G57=13,VLOOKUP(N57,'Подъем туловища'!$G$2:$H$72,2,1),IF(G57=12,VLOOKUP(N57,'Подъем туловища'!$J$2:$K$72,2,1),""))))</f>
        <v>35</v>
      </c>
      <c r="P57" s="75" t="s">
        <v>10</v>
      </c>
      <c r="Q57" s="64">
        <f>IF(G57=15,VLOOKUP(P57,'Наклон вперед'!$A$2:$B$72,2,1),IF(G57=14,VLOOKUP(P57,'Наклон вперед'!$D$2:$E$72,2,1),IF(G57=13,VLOOKUP(P57,'Наклон вперед'!$G$2:$H$72,2,1),IF(G57=12,VLOOKUP(P57,'Наклон вперед'!$J$2:$K$72,2,1),""))))</f>
        <v>37</v>
      </c>
      <c r="R57" s="75">
        <v>225</v>
      </c>
      <c r="S57" s="64">
        <f>IF(G57=15,VLOOKUP(R57,'Прыжок с места'!$A$2:$B$72,2,1),IF(G57=14,VLOOKUP(R57,'Прыжок с места'!$D$2:$E$72,2,1),IF(G57=13,VLOOKUP(R57,'Прыжок с места'!$G$2:$H$72,2,1),IF(G57=12,VLOOKUP(R57,'Прыжок с места'!$J$2:$K$72,2,1),""))))</f>
        <v>50</v>
      </c>
      <c r="T57" s="76">
        <f t="shared" si="4"/>
        <v>186</v>
      </c>
      <c r="U57" s="76">
        <f t="shared" si="5"/>
        <v>34</v>
      </c>
    </row>
    <row r="58" spans="1:21" x14ac:dyDescent="0.25">
      <c r="A58" s="71">
        <v>51</v>
      </c>
      <c r="B58" s="70"/>
      <c r="C58" s="71" t="s">
        <v>35</v>
      </c>
      <c r="D58" s="71"/>
      <c r="E58" s="71"/>
      <c r="F58" s="72">
        <v>39597</v>
      </c>
      <c r="G58" s="63">
        <f t="shared" si="3"/>
        <v>13</v>
      </c>
      <c r="H58" s="73">
        <v>2.9629629629629628E-3</v>
      </c>
      <c r="I58" s="64">
        <f>IF(G58=15,VLOOKUP(H58,'Бег 1000 м'!$A$2:$B$200,2,1),IF(G58=14,VLOOKUP(H58,'Бег 1000 м'!$D$2:$E$200,2,1),IF(G58=13,VLOOKUP(H58,'Бег 1000 м'!$G$2:$H$200,2,1),IF(G58=12,VLOOKUP(H58,'Бег 1000 м'!$J$2:$K$200,2,1),""))))</f>
        <v>26</v>
      </c>
      <c r="J58" s="74"/>
      <c r="K58" s="64">
        <f>IF(G58=15,VLOOKUP(J58,'Бег 60 м'!$A$2:$B$74,2,1),IF(G58=14,VLOOKUP(J58,'Бег 60 м'!$D$2:$E$74,2,1),IF(G58=13,VLOOKUP(J58,'Бег 60 м'!$G$2:$H$74,2,1),IF(G58=12,VLOOKUP(J58,'Бег 60 м'!$J$2:$K$74,2,1),""))))</f>
        <v>0</v>
      </c>
      <c r="L58" s="75">
        <v>13</v>
      </c>
      <c r="M58" s="64">
        <f>IF(G58=15,VLOOKUP(L58,'Подт Отж'!$A$2:$B$72,2,1),IF(G58=14,VLOOKUP(L58,'Подт Отж'!$D$2:$E$72,2,1),IF(G58=13,VLOOKUP(L58,'Подт Отж'!$G$2:$H$72,2,1),IF(G58=12,VLOOKUP(L58,'Подт Отж'!$J$2:$K$72,2,1),""))))</f>
        <v>50</v>
      </c>
      <c r="N58" s="75">
        <v>35</v>
      </c>
      <c r="O58" s="64">
        <f>IF(G58=15,VLOOKUP(N58,'Подъем туловища'!$A$2:$B$72,2,1),IF(G58=14,VLOOKUP(N58,'Подъем туловища'!$D$2:$E$72,2,1),IF(G58=13,VLOOKUP(N58,'Подъем туловища'!$G$2:$H$72,2,1),IF(G58=12,VLOOKUP(N58,'Подъем туловища'!$J$2:$K$72,2,1),""))))</f>
        <v>50</v>
      </c>
      <c r="P58" s="75">
        <v>17</v>
      </c>
      <c r="Q58" s="64">
        <f>IF(G58=15,VLOOKUP(P58,'Наклон вперед'!$A$2:$B$72,2,1),IF(G58=14,VLOOKUP(P58,'Наклон вперед'!$D$2:$E$72,2,1),IF(G58=13,VLOOKUP(P58,'Наклон вперед'!$G$2:$H$72,2,1),IF(G58=12,VLOOKUP(P58,'Наклон вперед'!$J$2:$K$72,2,1),""))))</f>
        <v>50</v>
      </c>
      <c r="R58" s="75">
        <v>226</v>
      </c>
      <c r="S58" s="64">
        <f>IF(G58=15,VLOOKUP(R58,'Прыжок с места'!$A$2:$B$72,2,1),IF(G58=14,VLOOKUP(R58,'Прыжок с места'!$D$2:$E$72,2,1),IF(G58=13,VLOOKUP(R58,'Прыжок с места'!$G$2:$H$72,2,1),IF(G58=12,VLOOKUP(R58,'Прыжок с места'!$J$2:$K$72,2,1),""))))</f>
        <v>51</v>
      </c>
      <c r="T58" s="76">
        <f t="shared" si="4"/>
        <v>227</v>
      </c>
      <c r="U58" s="76">
        <f t="shared" si="5"/>
        <v>12</v>
      </c>
    </row>
    <row r="59" spans="1:21" x14ac:dyDescent="0.25">
      <c r="A59" s="71">
        <v>52</v>
      </c>
      <c r="B59" s="70"/>
      <c r="C59" s="71" t="s">
        <v>35</v>
      </c>
      <c r="D59" s="71"/>
      <c r="E59" s="71"/>
      <c r="F59" s="72">
        <v>39597</v>
      </c>
      <c r="G59" s="63">
        <f t="shared" si="3"/>
        <v>13</v>
      </c>
      <c r="H59" s="73">
        <v>2.9976851851851848E-3</v>
      </c>
      <c r="I59" s="64">
        <f>IF(G59=15,VLOOKUP(H59,'Бег 1000 м'!$A$2:$B$200,2,1),IF(G59=14,VLOOKUP(H59,'Бег 1000 м'!$D$2:$E$200,2,1),IF(G59=13,VLOOKUP(H59,'Бег 1000 м'!$G$2:$H$200,2,1),IF(G59=12,VLOOKUP(H59,'Бег 1000 м'!$J$2:$K$200,2,1),""))))</f>
        <v>25</v>
      </c>
      <c r="J59" s="74"/>
      <c r="K59" s="64">
        <f>IF(G59=15,VLOOKUP(J59,'Бег 60 м'!$A$2:$B$74,2,1),IF(G59=14,VLOOKUP(J59,'Бег 60 м'!$D$2:$E$74,2,1),IF(G59=13,VLOOKUP(J59,'Бег 60 м'!$G$2:$H$74,2,1),IF(G59=12,VLOOKUP(J59,'Бег 60 м'!$J$2:$K$74,2,1),""))))</f>
        <v>0</v>
      </c>
      <c r="L59" s="75" t="s">
        <v>10</v>
      </c>
      <c r="M59" s="64">
        <f>IF(G59=15,VLOOKUP(L59,'Подт Отж'!$A$2:$B$72,2,1),IF(G59=14,VLOOKUP(L59,'Подт Отж'!$D$2:$E$72,2,1),IF(G59=13,VLOOKUP(L59,'Подт Отж'!$G$2:$H$72,2,1),IF(G59=12,VLOOKUP(L59,'Подт Отж'!$J$2:$K$72,2,1),""))))</f>
        <v>37</v>
      </c>
      <c r="N59" s="75" t="s">
        <v>10</v>
      </c>
      <c r="O59" s="64">
        <f>IF(G59=15,VLOOKUP(N59,'Подъем туловища'!$A$2:$B$72,2,1),IF(G59=14,VLOOKUP(N59,'Подъем туловища'!$D$2:$E$72,2,1),IF(G59=13,VLOOKUP(N59,'Подъем туловища'!$G$2:$H$72,2,1),IF(G59=12,VLOOKUP(N59,'Подъем туловища'!$J$2:$K$72,2,1),""))))</f>
        <v>35</v>
      </c>
      <c r="P59" s="75" t="s">
        <v>10</v>
      </c>
      <c r="Q59" s="64">
        <f>IF(G59=15,VLOOKUP(P59,'Наклон вперед'!$A$2:$B$72,2,1),IF(G59=14,VLOOKUP(P59,'Наклон вперед'!$D$2:$E$72,2,1),IF(G59=13,VLOOKUP(P59,'Наклон вперед'!$G$2:$H$72,2,1),IF(G59=12,VLOOKUP(P59,'Наклон вперед'!$J$2:$K$72,2,1),""))))</f>
        <v>37</v>
      </c>
      <c r="R59" s="75">
        <v>227</v>
      </c>
      <c r="S59" s="64">
        <f>IF(G59=15,VLOOKUP(R59,'Прыжок с места'!$A$2:$B$72,2,1),IF(G59=14,VLOOKUP(R59,'Прыжок с места'!$D$2:$E$72,2,1),IF(G59=13,VLOOKUP(R59,'Прыжок с места'!$G$2:$H$72,2,1),IF(G59=12,VLOOKUP(R59,'Прыжок с места'!$J$2:$K$72,2,1),""))))</f>
        <v>52</v>
      </c>
      <c r="T59" s="76">
        <f t="shared" si="4"/>
        <v>186</v>
      </c>
      <c r="U59" s="76">
        <f t="shared" si="5"/>
        <v>34</v>
      </c>
    </row>
    <row r="60" spans="1:21" x14ac:dyDescent="0.25">
      <c r="A60" s="71">
        <v>53</v>
      </c>
      <c r="B60" s="70"/>
      <c r="C60" s="71" t="s">
        <v>35</v>
      </c>
      <c r="D60" s="71"/>
      <c r="E60" s="71"/>
      <c r="F60" s="72">
        <v>39597</v>
      </c>
      <c r="G60" s="63">
        <f t="shared" si="3"/>
        <v>13</v>
      </c>
      <c r="H60" s="73">
        <v>3.0324074074074073E-3</v>
      </c>
      <c r="I60" s="64">
        <f>IF(G60=15,VLOOKUP(H60,'Бег 1000 м'!$A$2:$B$200,2,1),IF(G60=14,VLOOKUP(H60,'Бег 1000 м'!$D$2:$E$200,2,1),IF(G60=13,VLOOKUP(H60,'Бег 1000 м'!$G$2:$H$200,2,1),IF(G60=12,VLOOKUP(H60,'Бег 1000 м'!$J$2:$K$200,2,1),""))))</f>
        <v>24</v>
      </c>
      <c r="J60" s="74"/>
      <c r="K60" s="64">
        <f>IF(G60=15,VLOOKUP(J60,'Бег 60 м'!$A$2:$B$74,2,1),IF(G60=14,VLOOKUP(J60,'Бег 60 м'!$D$2:$E$74,2,1),IF(G60=13,VLOOKUP(J60,'Бег 60 м'!$G$2:$H$74,2,1),IF(G60=12,VLOOKUP(J60,'Бег 60 м'!$J$2:$K$74,2,1),""))))</f>
        <v>0</v>
      </c>
      <c r="L60" s="75" t="s">
        <v>10</v>
      </c>
      <c r="M60" s="64">
        <f>IF(G60=15,VLOOKUP(L60,'Подт Отж'!$A$2:$B$72,2,1),IF(G60=14,VLOOKUP(L60,'Подт Отж'!$D$2:$E$72,2,1),IF(G60=13,VLOOKUP(L60,'Подт Отж'!$G$2:$H$72,2,1),IF(G60=12,VLOOKUP(L60,'Подт Отж'!$J$2:$K$72,2,1),""))))</f>
        <v>37</v>
      </c>
      <c r="N60" s="75">
        <v>36</v>
      </c>
      <c r="O60" s="64">
        <f>IF(G60=15,VLOOKUP(N60,'Подъем туловища'!$A$2:$B$72,2,1),IF(G60=14,VLOOKUP(N60,'Подъем туловища'!$D$2:$E$72,2,1),IF(G60=13,VLOOKUP(N60,'Подъем туловища'!$G$2:$H$72,2,1),IF(G60=12,VLOOKUP(N60,'Подъем туловища'!$J$2:$K$72,2,1),""))))</f>
        <v>52</v>
      </c>
      <c r="P60" s="75">
        <v>18</v>
      </c>
      <c r="Q60" s="64">
        <f>IF(G60=15,VLOOKUP(P60,'Наклон вперед'!$A$2:$B$72,2,1),IF(G60=14,VLOOKUP(P60,'Наклон вперед'!$D$2:$E$72,2,1),IF(G60=13,VLOOKUP(P60,'Наклон вперед'!$G$2:$H$72,2,1),IF(G60=12,VLOOKUP(P60,'Наклон вперед'!$J$2:$K$72,2,1),""))))</f>
        <v>52</v>
      </c>
      <c r="R60" s="75">
        <v>228</v>
      </c>
      <c r="S60" s="64">
        <f>IF(G60=15,VLOOKUP(R60,'Прыжок с места'!$A$2:$B$72,2,1),IF(G60=14,VLOOKUP(R60,'Прыжок с места'!$D$2:$E$72,2,1),IF(G60=13,VLOOKUP(R60,'Прыжок с места'!$G$2:$H$72,2,1),IF(G60=12,VLOOKUP(R60,'Прыжок с места'!$J$2:$K$72,2,1),""))))</f>
        <v>53</v>
      </c>
      <c r="T60" s="76">
        <f t="shared" si="4"/>
        <v>218</v>
      </c>
      <c r="U60" s="76">
        <f t="shared" si="5"/>
        <v>14</v>
      </c>
    </row>
    <row r="61" spans="1:21" x14ac:dyDescent="0.25">
      <c r="A61" s="71">
        <v>54</v>
      </c>
      <c r="B61" s="70"/>
      <c r="C61" s="71" t="s">
        <v>35</v>
      </c>
      <c r="D61" s="71"/>
      <c r="E61" s="71"/>
      <c r="F61" s="72">
        <v>39597</v>
      </c>
      <c r="G61" s="63">
        <f t="shared" si="3"/>
        <v>13</v>
      </c>
      <c r="H61" s="73">
        <v>3.0671296296296297E-3</v>
      </c>
      <c r="I61" s="64">
        <f>IF(G61=15,VLOOKUP(H61,'Бег 1000 м'!$A$2:$B$200,2,1),IF(G61=14,VLOOKUP(H61,'Бег 1000 м'!$D$2:$E$200,2,1),IF(G61=13,VLOOKUP(H61,'Бег 1000 м'!$G$2:$H$200,2,1),IF(G61=12,VLOOKUP(H61,'Бег 1000 м'!$J$2:$K$200,2,1),""))))</f>
        <v>23</v>
      </c>
      <c r="J61" s="74"/>
      <c r="K61" s="64">
        <f>IF(G61=15,VLOOKUP(J61,'Бег 60 м'!$A$2:$B$74,2,1),IF(G61=14,VLOOKUP(J61,'Бег 60 м'!$D$2:$E$74,2,1),IF(G61=13,VLOOKUP(J61,'Бег 60 м'!$G$2:$H$74,2,1),IF(G61=12,VLOOKUP(J61,'Бег 60 м'!$J$2:$K$74,2,1),""))))</f>
        <v>0</v>
      </c>
      <c r="L61" s="75">
        <v>14</v>
      </c>
      <c r="M61" s="64">
        <f>IF(G61=15,VLOOKUP(L61,'Подт Отж'!$A$2:$B$72,2,1),IF(G61=14,VLOOKUP(L61,'Подт Отж'!$D$2:$E$72,2,1),IF(G61=13,VLOOKUP(L61,'Подт Отж'!$G$2:$H$72,2,1),IF(G61=12,VLOOKUP(L61,'Подт Отж'!$J$2:$K$72,2,1),""))))</f>
        <v>53</v>
      </c>
      <c r="N61" s="75" t="s">
        <v>10</v>
      </c>
      <c r="O61" s="64">
        <f>IF(G61=15,VLOOKUP(N61,'Подъем туловища'!$A$2:$B$72,2,1),IF(G61=14,VLOOKUP(N61,'Подъем туловища'!$D$2:$E$72,2,1),IF(G61=13,VLOOKUP(N61,'Подъем туловища'!$G$2:$H$72,2,1),IF(G61=12,VLOOKUP(N61,'Подъем туловища'!$J$2:$K$72,2,1),""))))</f>
        <v>35</v>
      </c>
      <c r="P61" s="75" t="s">
        <v>10</v>
      </c>
      <c r="Q61" s="64">
        <f>IF(G61=15,VLOOKUP(P61,'Наклон вперед'!$A$2:$B$72,2,1),IF(G61=14,VLOOKUP(P61,'Наклон вперед'!$D$2:$E$72,2,1),IF(G61=13,VLOOKUP(P61,'Наклон вперед'!$G$2:$H$72,2,1),IF(G61=12,VLOOKUP(P61,'Наклон вперед'!$J$2:$K$72,2,1),""))))</f>
        <v>37</v>
      </c>
      <c r="R61" s="75">
        <v>229</v>
      </c>
      <c r="S61" s="64">
        <f>IF(G61=15,VLOOKUP(R61,'Прыжок с места'!$A$2:$B$72,2,1),IF(G61=14,VLOOKUP(R61,'Прыжок с места'!$D$2:$E$72,2,1),IF(G61=13,VLOOKUP(R61,'Прыжок с места'!$G$2:$H$72,2,1),IF(G61=12,VLOOKUP(R61,'Прыжок с места'!$J$2:$K$72,2,1),""))))</f>
        <v>54</v>
      </c>
      <c r="T61" s="76">
        <f t="shared" si="4"/>
        <v>202</v>
      </c>
      <c r="U61" s="76">
        <f t="shared" si="5"/>
        <v>18</v>
      </c>
    </row>
    <row r="62" spans="1:21" x14ac:dyDescent="0.25">
      <c r="A62" s="71">
        <v>55</v>
      </c>
      <c r="B62" s="70"/>
      <c r="C62" s="71" t="s">
        <v>35</v>
      </c>
      <c r="D62" s="71"/>
      <c r="E62" s="71"/>
      <c r="F62" s="72">
        <v>39597</v>
      </c>
      <c r="G62" s="63">
        <f t="shared" si="3"/>
        <v>13</v>
      </c>
      <c r="H62" s="73">
        <v>3.1018518518518522E-3</v>
      </c>
      <c r="I62" s="64">
        <f>IF(G62=15,VLOOKUP(H62,'Бег 1000 м'!$A$2:$B$200,2,1),IF(G62=14,VLOOKUP(H62,'Бег 1000 м'!$D$2:$E$200,2,1),IF(G62=13,VLOOKUP(H62,'Бег 1000 м'!$G$2:$H$200,2,1),IF(G62=12,VLOOKUP(H62,'Бег 1000 м'!$J$2:$K$200,2,1),""))))</f>
        <v>22</v>
      </c>
      <c r="J62" s="74"/>
      <c r="K62" s="64">
        <f>IF(G62=15,VLOOKUP(J62,'Бег 60 м'!$A$2:$B$74,2,1),IF(G62=14,VLOOKUP(J62,'Бег 60 м'!$D$2:$E$74,2,1),IF(G62=13,VLOOKUP(J62,'Бег 60 м'!$G$2:$H$74,2,1),IF(G62=12,VLOOKUP(J62,'Бег 60 м'!$J$2:$K$74,2,1),""))))</f>
        <v>0</v>
      </c>
      <c r="L62" s="75" t="s">
        <v>10</v>
      </c>
      <c r="M62" s="64">
        <f>IF(G62=15,VLOOKUP(L62,'Подт Отж'!$A$2:$B$72,2,1),IF(G62=14,VLOOKUP(L62,'Подт Отж'!$D$2:$E$72,2,1),IF(G62=13,VLOOKUP(L62,'Подт Отж'!$G$2:$H$72,2,1),IF(G62=12,VLOOKUP(L62,'Подт Отж'!$J$2:$K$72,2,1),""))))</f>
        <v>37</v>
      </c>
      <c r="N62" s="75">
        <v>37</v>
      </c>
      <c r="O62" s="64">
        <f>IF(G62=15,VLOOKUP(N62,'Подъем туловища'!$A$2:$B$72,2,1),IF(G62=14,VLOOKUP(N62,'Подъем туловища'!$D$2:$E$72,2,1),IF(G62=13,VLOOKUP(N62,'Подъем туловища'!$G$2:$H$72,2,1),IF(G62=12,VLOOKUP(N62,'Подъем туловища'!$J$2:$K$72,2,1),""))))</f>
        <v>54</v>
      </c>
      <c r="P62" s="75">
        <v>19</v>
      </c>
      <c r="Q62" s="64">
        <f>IF(G62=15,VLOOKUP(P62,'Наклон вперед'!$A$2:$B$72,2,1),IF(G62=14,VLOOKUP(P62,'Наклон вперед'!$D$2:$E$72,2,1),IF(G62=13,VLOOKUP(P62,'Наклон вперед'!$G$2:$H$72,2,1),IF(G62=12,VLOOKUP(P62,'Наклон вперед'!$J$2:$K$72,2,1),""))))</f>
        <v>54</v>
      </c>
      <c r="R62" s="75">
        <v>230</v>
      </c>
      <c r="S62" s="64">
        <f>IF(G62=15,VLOOKUP(R62,'Прыжок с места'!$A$2:$B$72,2,1),IF(G62=14,VLOOKUP(R62,'Прыжок с места'!$D$2:$E$72,2,1),IF(G62=13,VLOOKUP(R62,'Прыжок с места'!$G$2:$H$72,2,1),IF(G62=12,VLOOKUP(R62,'Прыжок с места'!$J$2:$K$72,2,1),""))))</f>
        <v>55</v>
      </c>
      <c r="T62" s="76">
        <f t="shared" si="4"/>
        <v>222</v>
      </c>
      <c r="U62" s="76">
        <f t="shared" si="5"/>
        <v>13</v>
      </c>
    </row>
    <row r="63" spans="1:21" x14ac:dyDescent="0.25">
      <c r="A63" s="71">
        <v>56</v>
      </c>
      <c r="B63" s="70"/>
      <c r="C63" s="71" t="s">
        <v>35</v>
      </c>
      <c r="D63" s="71"/>
      <c r="E63" s="71"/>
      <c r="F63" s="72">
        <v>39597</v>
      </c>
      <c r="G63" s="63">
        <f t="shared" si="3"/>
        <v>13</v>
      </c>
      <c r="H63" s="73">
        <v>3.1481481481481482E-3</v>
      </c>
      <c r="I63" s="64">
        <f>IF(G63=15,VLOOKUP(H63,'Бег 1000 м'!$A$2:$B$200,2,1),IF(G63=14,VLOOKUP(H63,'Бег 1000 м'!$D$2:$E$200,2,1),IF(G63=13,VLOOKUP(H63,'Бег 1000 м'!$G$2:$H$200,2,1),IF(G63=12,VLOOKUP(H63,'Бег 1000 м'!$J$2:$K$200,2,1),""))))</f>
        <v>21</v>
      </c>
      <c r="J63" s="74"/>
      <c r="K63" s="64">
        <f>IF(G63=15,VLOOKUP(J63,'Бег 60 м'!$A$2:$B$74,2,1),IF(G63=14,VLOOKUP(J63,'Бег 60 м'!$D$2:$E$74,2,1),IF(G63=13,VLOOKUP(J63,'Бег 60 м'!$G$2:$H$74,2,1),IF(G63=12,VLOOKUP(J63,'Бег 60 м'!$J$2:$K$74,2,1),""))))</f>
        <v>0</v>
      </c>
      <c r="L63" s="75" t="s">
        <v>10</v>
      </c>
      <c r="M63" s="64">
        <f>IF(G63=15,VLOOKUP(L63,'Подт Отж'!$A$2:$B$72,2,1),IF(G63=14,VLOOKUP(L63,'Подт Отж'!$D$2:$E$72,2,1),IF(G63=13,VLOOKUP(L63,'Подт Отж'!$G$2:$H$72,2,1),IF(G63=12,VLOOKUP(L63,'Подт Отж'!$J$2:$K$72,2,1),""))))</f>
        <v>37</v>
      </c>
      <c r="N63" s="75" t="s">
        <v>10</v>
      </c>
      <c r="O63" s="64">
        <f>IF(G63=15,VLOOKUP(N63,'Подъем туловища'!$A$2:$B$72,2,1),IF(G63=14,VLOOKUP(N63,'Подъем туловища'!$D$2:$E$72,2,1),IF(G63=13,VLOOKUP(N63,'Подъем туловища'!$G$2:$H$72,2,1),IF(G63=12,VLOOKUP(N63,'Подъем туловища'!$J$2:$K$72,2,1),""))))</f>
        <v>35</v>
      </c>
      <c r="P63" s="75" t="s">
        <v>10</v>
      </c>
      <c r="Q63" s="64">
        <f>IF(G63=15,VLOOKUP(P63,'Наклон вперед'!$A$2:$B$72,2,1),IF(G63=14,VLOOKUP(P63,'Наклон вперед'!$D$2:$E$72,2,1),IF(G63=13,VLOOKUP(P63,'Наклон вперед'!$G$2:$H$72,2,1),IF(G63=12,VLOOKUP(P63,'Наклон вперед'!$J$2:$K$72,2,1),""))))</f>
        <v>37</v>
      </c>
      <c r="R63" s="75">
        <v>232</v>
      </c>
      <c r="S63" s="64">
        <f>IF(G63=15,VLOOKUP(R63,'Прыжок с места'!$A$2:$B$72,2,1),IF(G63=14,VLOOKUP(R63,'Прыжок с места'!$D$2:$E$72,2,1),IF(G63=13,VLOOKUP(R63,'Прыжок с места'!$G$2:$H$72,2,1),IF(G63=12,VLOOKUP(R63,'Прыжок с места'!$J$2:$K$72,2,1),""))))</f>
        <v>56</v>
      </c>
      <c r="T63" s="76">
        <f t="shared" si="4"/>
        <v>186</v>
      </c>
      <c r="U63" s="76">
        <f t="shared" si="5"/>
        <v>34</v>
      </c>
    </row>
    <row r="64" spans="1:21" x14ac:dyDescent="0.25">
      <c r="A64" s="71">
        <v>57</v>
      </c>
      <c r="B64" s="70"/>
      <c r="C64" s="71" t="s">
        <v>35</v>
      </c>
      <c r="D64" s="71"/>
      <c r="E64" s="71"/>
      <c r="F64" s="72">
        <v>39597</v>
      </c>
      <c r="G64" s="63">
        <f t="shared" si="3"/>
        <v>13</v>
      </c>
      <c r="H64" s="73">
        <v>3.1944444444444442E-3</v>
      </c>
      <c r="I64" s="64">
        <f>IF(G64=15,VLOOKUP(H64,'Бег 1000 м'!$A$2:$B$200,2,1),IF(G64=14,VLOOKUP(H64,'Бег 1000 м'!$D$2:$E$200,2,1),IF(G64=13,VLOOKUP(H64,'Бег 1000 м'!$G$2:$H$200,2,1),IF(G64=12,VLOOKUP(H64,'Бег 1000 м'!$J$2:$K$200,2,1),""))))</f>
        <v>19</v>
      </c>
      <c r="J64" s="74"/>
      <c r="K64" s="64">
        <f>IF(G64=15,VLOOKUP(J64,'Бег 60 м'!$A$2:$B$74,2,1),IF(G64=14,VLOOKUP(J64,'Бег 60 м'!$D$2:$E$74,2,1),IF(G64=13,VLOOKUP(J64,'Бег 60 м'!$G$2:$H$74,2,1),IF(G64=12,VLOOKUP(J64,'Бег 60 м'!$J$2:$K$74,2,1),""))))</f>
        <v>0</v>
      </c>
      <c r="L64" s="75">
        <v>15</v>
      </c>
      <c r="M64" s="64">
        <f>IF(G64=15,VLOOKUP(L64,'Подт Отж'!$A$2:$B$72,2,1),IF(G64=14,VLOOKUP(L64,'Подт Отж'!$D$2:$E$72,2,1),IF(G64=13,VLOOKUP(L64,'Подт Отж'!$G$2:$H$72,2,1),IF(G64=12,VLOOKUP(L64,'Подт Отж'!$J$2:$K$72,2,1),""))))</f>
        <v>56</v>
      </c>
      <c r="N64" s="75">
        <v>38</v>
      </c>
      <c r="O64" s="64">
        <f>IF(G64=15,VLOOKUP(N64,'Подъем туловища'!$A$2:$B$72,2,1),IF(G64=14,VLOOKUP(N64,'Подъем туловища'!$D$2:$E$72,2,1),IF(G64=13,VLOOKUP(N64,'Подъем туловища'!$G$2:$H$72,2,1),IF(G64=12,VLOOKUP(N64,'Подъем туловища'!$J$2:$K$72,2,1),""))))</f>
        <v>56</v>
      </c>
      <c r="P64" s="75">
        <v>20</v>
      </c>
      <c r="Q64" s="64">
        <f>IF(G64=15,VLOOKUP(P64,'Наклон вперед'!$A$2:$B$72,2,1),IF(G64=14,VLOOKUP(P64,'Наклон вперед'!$D$2:$E$72,2,1),IF(G64=13,VLOOKUP(P64,'Наклон вперед'!$G$2:$H$72,2,1),IF(G64=12,VLOOKUP(P64,'Наклон вперед'!$J$2:$K$72,2,1),""))))</f>
        <v>56</v>
      </c>
      <c r="R64" s="75">
        <v>234</v>
      </c>
      <c r="S64" s="64">
        <f>IF(G64=15,VLOOKUP(R64,'Прыжок с места'!$A$2:$B$72,2,1),IF(G64=14,VLOOKUP(R64,'Прыжок с места'!$D$2:$E$72,2,1),IF(G64=13,VLOOKUP(R64,'Прыжок с места'!$G$2:$H$72,2,1),IF(G64=12,VLOOKUP(R64,'Прыжок с места'!$J$2:$K$72,2,1),""))))</f>
        <v>57</v>
      </c>
      <c r="T64" s="76">
        <f t="shared" si="4"/>
        <v>244</v>
      </c>
      <c r="U64" s="76">
        <f t="shared" si="5"/>
        <v>8</v>
      </c>
    </row>
    <row r="65" spans="1:21" x14ac:dyDescent="0.25">
      <c r="A65" s="71">
        <v>58</v>
      </c>
      <c r="B65" s="70"/>
      <c r="C65" s="71" t="s">
        <v>35</v>
      </c>
      <c r="D65" s="71"/>
      <c r="E65" s="71"/>
      <c r="F65" s="72">
        <v>39597</v>
      </c>
      <c r="G65" s="63">
        <f t="shared" si="3"/>
        <v>13</v>
      </c>
      <c r="H65" s="73">
        <v>3.2407407407407406E-3</v>
      </c>
      <c r="I65" s="64">
        <f>IF(G65=15,VLOOKUP(H65,'Бег 1000 м'!$A$2:$B$200,2,1),IF(G65=14,VLOOKUP(H65,'Бег 1000 м'!$D$2:$E$200,2,1),IF(G65=13,VLOOKUP(H65,'Бег 1000 м'!$G$2:$H$200,2,1),IF(G65=12,VLOOKUP(H65,'Бег 1000 м'!$J$2:$K$200,2,1),""))))</f>
        <v>18</v>
      </c>
      <c r="J65" s="74"/>
      <c r="K65" s="64">
        <f>IF(G65=15,VLOOKUP(J65,'Бег 60 м'!$A$2:$B$74,2,1),IF(G65=14,VLOOKUP(J65,'Бег 60 м'!$D$2:$E$74,2,1),IF(G65=13,VLOOKUP(J65,'Бег 60 м'!$G$2:$H$74,2,1),IF(G65=12,VLOOKUP(J65,'Бег 60 м'!$J$2:$K$74,2,1),""))))</f>
        <v>0</v>
      </c>
      <c r="L65" s="75" t="s">
        <v>10</v>
      </c>
      <c r="M65" s="64">
        <f>IF(G65=15,VLOOKUP(L65,'Подт Отж'!$A$2:$B$72,2,1),IF(G65=14,VLOOKUP(L65,'Подт Отж'!$D$2:$E$72,2,1),IF(G65=13,VLOOKUP(L65,'Подт Отж'!$G$2:$H$72,2,1),IF(G65=12,VLOOKUP(L65,'Подт Отж'!$J$2:$K$72,2,1),""))))</f>
        <v>37</v>
      </c>
      <c r="N65" s="75" t="s">
        <v>10</v>
      </c>
      <c r="O65" s="64">
        <f>IF(G65=15,VLOOKUP(N65,'Подъем туловища'!$A$2:$B$72,2,1),IF(G65=14,VLOOKUP(N65,'Подъем туловища'!$D$2:$E$72,2,1),IF(G65=13,VLOOKUP(N65,'Подъем туловища'!$G$2:$H$72,2,1),IF(G65=12,VLOOKUP(N65,'Подъем туловища'!$J$2:$K$72,2,1),""))))</f>
        <v>35</v>
      </c>
      <c r="P65" s="75" t="s">
        <v>10</v>
      </c>
      <c r="Q65" s="64">
        <f>IF(G65=15,VLOOKUP(P65,'Наклон вперед'!$A$2:$B$72,2,1),IF(G65=14,VLOOKUP(P65,'Наклон вперед'!$D$2:$E$72,2,1),IF(G65=13,VLOOKUP(P65,'Наклон вперед'!$G$2:$H$72,2,1),IF(G65=12,VLOOKUP(P65,'Наклон вперед'!$J$2:$K$72,2,1),""))))</f>
        <v>37</v>
      </c>
      <c r="R65" s="75">
        <v>236</v>
      </c>
      <c r="S65" s="64">
        <f>IF(G65=15,VLOOKUP(R65,'Прыжок с места'!$A$2:$B$72,2,1),IF(G65=14,VLOOKUP(R65,'Прыжок с места'!$D$2:$E$72,2,1),IF(G65=13,VLOOKUP(R65,'Прыжок с места'!$G$2:$H$72,2,1),IF(G65=12,VLOOKUP(R65,'Прыжок с места'!$J$2:$K$72,2,1),""))))</f>
        <v>58</v>
      </c>
      <c r="T65" s="76">
        <f t="shared" si="4"/>
        <v>185</v>
      </c>
      <c r="U65" s="76">
        <f t="shared" si="5"/>
        <v>40</v>
      </c>
    </row>
    <row r="66" spans="1:21" x14ac:dyDescent="0.25">
      <c r="A66" s="71">
        <v>59</v>
      </c>
      <c r="B66" s="70"/>
      <c r="C66" s="71" t="s">
        <v>35</v>
      </c>
      <c r="D66" s="71"/>
      <c r="E66" s="71"/>
      <c r="F66" s="72">
        <v>39597</v>
      </c>
      <c r="G66" s="63">
        <f t="shared" si="3"/>
        <v>13</v>
      </c>
      <c r="H66" s="73">
        <v>3.2870370370370367E-3</v>
      </c>
      <c r="I66" s="64">
        <f>IF(G66=15,VLOOKUP(H66,'Бег 1000 м'!$A$2:$B$200,2,1),IF(G66=14,VLOOKUP(H66,'Бег 1000 м'!$D$2:$E$200,2,1),IF(G66=13,VLOOKUP(H66,'Бег 1000 м'!$G$2:$H$200,2,1),IF(G66=12,VLOOKUP(H66,'Бег 1000 м'!$J$2:$K$200,2,1),""))))</f>
        <v>17</v>
      </c>
      <c r="J66" s="74"/>
      <c r="K66" s="64">
        <f>IF(G66=15,VLOOKUP(J66,'Бег 60 м'!$A$2:$B$74,2,1),IF(G66=14,VLOOKUP(J66,'Бег 60 м'!$D$2:$E$74,2,1),IF(G66=13,VLOOKUP(J66,'Бег 60 м'!$G$2:$H$74,2,1),IF(G66=12,VLOOKUP(J66,'Бег 60 м'!$J$2:$K$74,2,1),""))))</f>
        <v>0</v>
      </c>
      <c r="L66" s="75">
        <v>16</v>
      </c>
      <c r="M66" s="64">
        <f>IF(G66=15,VLOOKUP(L66,'Подт Отж'!$A$2:$B$72,2,1),IF(G66=14,VLOOKUP(L66,'Подт Отж'!$D$2:$E$72,2,1),IF(G66=13,VLOOKUP(L66,'Подт Отж'!$G$2:$H$72,2,1),IF(G66=12,VLOOKUP(L66,'Подт Отж'!$J$2:$K$72,2,1),""))))</f>
        <v>58</v>
      </c>
      <c r="N66" s="75">
        <v>39</v>
      </c>
      <c r="O66" s="64">
        <f>IF(G66=15,VLOOKUP(N66,'Подъем туловища'!$A$2:$B$72,2,1),IF(G66=14,VLOOKUP(N66,'Подъем туловища'!$D$2:$E$72,2,1),IF(G66=13,VLOOKUP(N66,'Подъем туловища'!$G$2:$H$72,2,1),IF(G66=12,VLOOKUP(N66,'Подъем туловища'!$J$2:$K$72,2,1),""))))</f>
        <v>58</v>
      </c>
      <c r="P66" s="75">
        <v>21</v>
      </c>
      <c r="Q66" s="64">
        <f>IF(G66=15,VLOOKUP(P66,'Наклон вперед'!$A$2:$B$72,2,1),IF(G66=14,VLOOKUP(P66,'Наклон вперед'!$D$2:$E$72,2,1),IF(G66=13,VLOOKUP(P66,'Наклон вперед'!$G$2:$H$72,2,1),IF(G66=12,VLOOKUP(P66,'Наклон вперед'!$J$2:$K$72,2,1),""))))</f>
        <v>58</v>
      </c>
      <c r="R66" s="75">
        <v>238</v>
      </c>
      <c r="S66" s="64">
        <f>IF(G66=15,VLOOKUP(R66,'Прыжок с места'!$A$2:$B$72,2,1),IF(G66=14,VLOOKUP(R66,'Прыжок с места'!$D$2:$E$72,2,1),IF(G66=13,VLOOKUP(R66,'Прыжок с места'!$G$2:$H$72,2,1),IF(G66=12,VLOOKUP(R66,'Прыжок с места'!$J$2:$K$72,2,1),""))))</f>
        <v>59</v>
      </c>
      <c r="T66" s="76">
        <f t="shared" si="4"/>
        <v>250</v>
      </c>
      <c r="U66" s="76">
        <f t="shared" si="5"/>
        <v>7</v>
      </c>
    </row>
    <row r="67" spans="1:21" x14ac:dyDescent="0.25">
      <c r="A67" s="71">
        <v>60</v>
      </c>
      <c r="B67" s="70"/>
      <c r="C67" s="71" t="s">
        <v>35</v>
      </c>
      <c r="D67" s="71"/>
      <c r="E67" s="71"/>
      <c r="F67" s="72">
        <v>39597</v>
      </c>
      <c r="G67" s="63">
        <f t="shared" si="3"/>
        <v>13</v>
      </c>
      <c r="H67" s="73">
        <v>3.3333333333333335E-3</v>
      </c>
      <c r="I67" s="64">
        <f>IF(G67=15,VLOOKUP(H67,'Бег 1000 м'!$A$2:$B$200,2,1),IF(G67=14,VLOOKUP(H67,'Бег 1000 м'!$D$2:$E$200,2,1),IF(G67=13,VLOOKUP(H67,'Бег 1000 м'!$G$2:$H$200,2,1),IF(G67=12,VLOOKUP(H67,'Бег 1000 м'!$J$2:$K$200,2,1),""))))</f>
        <v>15</v>
      </c>
      <c r="J67" s="74"/>
      <c r="K67" s="64">
        <f>IF(G67=15,VLOOKUP(J67,'Бег 60 м'!$A$2:$B$74,2,1),IF(G67=14,VLOOKUP(J67,'Бег 60 м'!$D$2:$E$74,2,1),IF(G67=13,VLOOKUP(J67,'Бег 60 м'!$G$2:$H$74,2,1),IF(G67=12,VLOOKUP(J67,'Бег 60 м'!$J$2:$K$74,2,1),""))))</f>
        <v>0</v>
      </c>
      <c r="L67" s="75" t="s">
        <v>10</v>
      </c>
      <c r="M67" s="64">
        <f>IF(G67=15,VLOOKUP(L67,'Подт Отж'!$A$2:$B$72,2,1),IF(G67=14,VLOOKUP(L67,'Подт Отж'!$D$2:$E$72,2,1),IF(G67=13,VLOOKUP(L67,'Подт Отж'!$G$2:$H$72,2,1),IF(G67=12,VLOOKUP(L67,'Подт Отж'!$J$2:$K$72,2,1),""))))</f>
        <v>37</v>
      </c>
      <c r="N67" s="75" t="s">
        <v>10</v>
      </c>
      <c r="O67" s="64">
        <f>IF(G67=15,VLOOKUP(N67,'Подъем туловища'!$A$2:$B$72,2,1),IF(G67=14,VLOOKUP(N67,'Подъем туловища'!$D$2:$E$72,2,1),IF(G67=13,VLOOKUP(N67,'Подъем туловища'!$G$2:$H$72,2,1),IF(G67=12,VLOOKUP(N67,'Подъем туловища'!$J$2:$K$72,2,1),""))))</f>
        <v>35</v>
      </c>
      <c r="P67" s="75" t="s">
        <v>10</v>
      </c>
      <c r="Q67" s="64">
        <f>IF(G67=15,VLOOKUP(P67,'Наклон вперед'!$A$2:$B$72,2,1),IF(G67=14,VLOOKUP(P67,'Наклон вперед'!$D$2:$E$72,2,1),IF(G67=13,VLOOKUP(P67,'Наклон вперед'!$G$2:$H$72,2,1),IF(G67=12,VLOOKUP(P67,'Наклон вперед'!$J$2:$K$72,2,1),""))))</f>
        <v>37</v>
      </c>
      <c r="R67" s="75">
        <v>240</v>
      </c>
      <c r="S67" s="64">
        <f>IF(G67=15,VLOOKUP(R67,'Прыжок с места'!$A$2:$B$72,2,1),IF(G67=14,VLOOKUP(R67,'Прыжок с места'!$D$2:$E$72,2,1),IF(G67=13,VLOOKUP(R67,'Прыжок с места'!$G$2:$H$72,2,1),IF(G67=12,VLOOKUP(R67,'Прыжок с места'!$J$2:$K$72,2,1),""))))</f>
        <v>60</v>
      </c>
      <c r="T67" s="76">
        <f t="shared" si="4"/>
        <v>184</v>
      </c>
      <c r="U67" s="76">
        <f t="shared" si="5"/>
        <v>42</v>
      </c>
    </row>
    <row r="68" spans="1:21" x14ac:dyDescent="0.25">
      <c r="A68" s="71">
        <v>61</v>
      </c>
      <c r="B68" s="70"/>
      <c r="C68" s="71" t="s">
        <v>35</v>
      </c>
      <c r="D68" s="71"/>
      <c r="E68" s="71"/>
      <c r="F68" s="72">
        <v>39597</v>
      </c>
      <c r="G68" s="63">
        <f t="shared" si="3"/>
        <v>13</v>
      </c>
      <c r="H68" s="73">
        <v>3.37962962962963E-3</v>
      </c>
      <c r="I68" s="64">
        <f>IF(G68=15,VLOOKUP(H68,'Бег 1000 м'!$A$2:$B$200,2,1),IF(G68=14,VLOOKUP(H68,'Бег 1000 м'!$D$2:$E$200,2,1),IF(G68=13,VLOOKUP(H68,'Бег 1000 м'!$G$2:$H$200,2,1),IF(G68=12,VLOOKUP(H68,'Бег 1000 м'!$J$2:$K$200,2,1),""))))</f>
        <v>14</v>
      </c>
      <c r="J68" s="74"/>
      <c r="K68" s="64">
        <f>IF(G68=15,VLOOKUP(J68,'Бег 60 м'!$A$2:$B$74,2,1),IF(G68=14,VLOOKUP(J68,'Бег 60 м'!$D$2:$E$74,2,1),IF(G68=13,VLOOKUP(J68,'Бег 60 м'!$G$2:$H$74,2,1),IF(G68=12,VLOOKUP(J68,'Бег 60 м'!$J$2:$K$74,2,1),""))))</f>
        <v>0</v>
      </c>
      <c r="L68" s="75">
        <v>17</v>
      </c>
      <c r="M68" s="64">
        <f>IF(G68=15,VLOOKUP(L68,'Подт Отж'!$A$2:$B$72,2,1),IF(G68=14,VLOOKUP(L68,'Подт Отж'!$D$2:$E$72,2,1),IF(G68=13,VLOOKUP(L68,'Подт Отж'!$G$2:$H$72,2,1),IF(G68=12,VLOOKUP(L68,'Подт Отж'!$J$2:$K$72,2,1),""))))</f>
        <v>60</v>
      </c>
      <c r="N68" s="75">
        <v>40</v>
      </c>
      <c r="O68" s="64">
        <f>IF(G68=15,VLOOKUP(N68,'Подъем туловища'!$A$2:$B$72,2,1),IF(G68=14,VLOOKUP(N68,'Подъем туловища'!$D$2:$E$72,2,1),IF(G68=13,VLOOKUP(N68,'Подъем туловища'!$G$2:$H$72,2,1),IF(G68=12,VLOOKUP(N68,'Подъем туловища'!$J$2:$K$72,2,1),""))))</f>
        <v>60</v>
      </c>
      <c r="P68" s="75">
        <v>22</v>
      </c>
      <c r="Q68" s="64">
        <f>IF(G68=15,VLOOKUP(P68,'Наклон вперед'!$A$2:$B$72,2,1),IF(G68=14,VLOOKUP(P68,'Наклон вперед'!$D$2:$E$72,2,1),IF(G68=13,VLOOKUP(P68,'Наклон вперед'!$G$2:$H$72,2,1),IF(G68=12,VLOOKUP(P68,'Наклон вперед'!$J$2:$K$72,2,1),""))))</f>
        <v>60</v>
      </c>
      <c r="R68" s="75">
        <v>242</v>
      </c>
      <c r="S68" s="64">
        <f>IF(G68=15,VLOOKUP(R68,'Прыжок с места'!$A$2:$B$72,2,1),IF(G68=14,VLOOKUP(R68,'Прыжок с места'!$D$2:$E$72,2,1),IF(G68=13,VLOOKUP(R68,'Прыжок с места'!$G$2:$H$72,2,1),IF(G68=12,VLOOKUP(R68,'Прыжок с места'!$J$2:$K$72,2,1),""))))</f>
        <v>61</v>
      </c>
      <c r="T68" s="76">
        <f t="shared" si="4"/>
        <v>255</v>
      </c>
      <c r="U68" s="76">
        <f t="shared" si="5"/>
        <v>6</v>
      </c>
    </row>
    <row r="69" spans="1:21" x14ac:dyDescent="0.25">
      <c r="A69" s="71">
        <v>62</v>
      </c>
      <c r="B69" s="70"/>
      <c r="C69" s="71" t="s">
        <v>35</v>
      </c>
      <c r="D69" s="71"/>
      <c r="E69" s="71"/>
      <c r="F69" s="72">
        <v>39597</v>
      </c>
      <c r="G69" s="63">
        <f t="shared" si="3"/>
        <v>13</v>
      </c>
      <c r="H69" s="73">
        <v>3.425925925925926E-3</v>
      </c>
      <c r="I69" s="64">
        <f>IF(G69=15,VLOOKUP(H69,'Бег 1000 м'!$A$2:$B$200,2,1),IF(G69=14,VLOOKUP(H69,'Бег 1000 м'!$D$2:$E$200,2,1),IF(G69=13,VLOOKUP(H69,'Бег 1000 м'!$G$2:$H$200,2,1),IF(G69=12,VLOOKUP(H69,'Бег 1000 м'!$J$2:$K$200,2,1),""))))</f>
        <v>13</v>
      </c>
      <c r="J69" s="74"/>
      <c r="K69" s="64">
        <f>IF(G69=15,VLOOKUP(J69,'Бег 60 м'!$A$2:$B$74,2,1),IF(G69=14,VLOOKUP(J69,'Бег 60 м'!$D$2:$E$74,2,1),IF(G69=13,VLOOKUP(J69,'Бег 60 м'!$G$2:$H$74,2,1),IF(G69=12,VLOOKUP(J69,'Бег 60 м'!$J$2:$K$74,2,1),""))))</f>
        <v>0</v>
      </c>
      <c r="L69" s="75" t="s">
        <v>10</v>
      </c>
      <c r="M69" s="64">
        <f>IF(G69=15,VLOOKUP(L69,'Подт Отж'!$A$2:$B$72,2,1),IF(G69=14,VLOOKUP(L69,'Подт Отж'!$D$2:$E$72,2,1),IF(G69=13,VLOOKUP(L69,'Подт Отж'!$G$2:$H$72,2,1),IF(G69=12,VLOOKUP(L69,'Подт Отж'!$J$2:$K$72,2,1),""))))</f>
        <v>37</v>
      </c>
      <c r="N69" s="75" t="s">
        <v>10</v>
      </c>
      <c r="O69" s="64">
        <f>IF(G69=15,VLOOKUP(N69,'Подъем туловища'!$A$2:$B$72,2,1),IF(G69=14,VLOOKUP(N69,'Подъем туловища'!$D$2:$E$72,2,1),IF(G69=13,VLOOKUP(N69,'Подъем туловища'!$G$2:$H$72,2,1),IF(G69=12,VLOOKUP(N69,'Подъем туловища'!$J$2:$K$72,2,1),""))))</f>
        <v>35</v>
      </c>
      <c r="P69" s="75"/>
      <c r="Q69" s="64">
        <f>IF(G69=15,VLOOKUP(P69,'Наклон вперед'!$A$2:$B$72,2,1),IF(G69=14,VLOOKUP(P69,'Наклон вперед'!$D$2:$E$72,2,1),IF(G69=13,VLOOKUP(P69,'Наклон вперед'!$G$2:$H$72,2,1),IF(G69=12,VLOOKUP(P69,'Наклон вперед'!$J$2:$K$72,2,1),""))))</f>
        <v>10</v>
      </c>
      <c r="R69" s="75">
        <v>244</v>
      </c>
      <c r="S69" s="64">
        <f>IF(G69=15,VLOOKUP(R69,'Прыжок с места'!$A$2:$B$72,2,1),IF(G69=14,VLOOKUP(R69,'Прыжок с места'!$D$2:$E$72,2,1),IF(G69=13,VLOOKUP(R69,'Прыжок с места'!$G$2:$H$72,2,1),IF(G69=12,VLOOKUP(R69,'Прыжок с места'!$J$2:$K$72,2,1),""))))</f>
        <v>62</v>
      </c>
      <c r="T69" s="76">
        <f t="shared" si="4"/>
        <v>157</v>
      </c>
      <c r="U69" s="76">
        <f t="shared" si="5"/>
        <v>52</v>
      </c>
    </row>
    <row r="70" spans="1:21" x14ac:dyDescent="0.25">
      <c r="A70" s="71">
        <v>63</v>
      </c>
      <c r="B70" s="70"/>
      <c r="C70" s="71" t="s">
        <v>35</v>
      </c>
      <c r="D70" s="71"/>
      <c r="E70" s="71"/>
      <c r="F70" s="72">
        <v>39597</v>
      </c>
      <c r="G70" s="63">
        <f t="shared" si="3"/>
        <v>13</v>
      </c>
      <c r="H70" s="73">
        <v>3.472222222222222E-3</v>
      </c>
      <c r="I70" s="64">
        <f>IF(G70=15,VLOOKUP(H70,'Бег 1000 м'!$A$2:$B$200,2,1),IF(G70=14,VLOOKUP(H70,'Бег 1000 м'!$D$2:$E$200,2,1),IF(G70=13,VLOOKUP(H70,'Бег 1000 м'!$G$2:$H$200,2,1),IF(G70=12,VLOOKUP(H70,'Бег 1000 м'!$J$2:$K$200,2,1),""))))</f>
        <v>12</v>
      </c>
      <c r="J70" s="74"/>
      <c r="K70" s="64">
        <f>IF(G70=15,VLOOKUP(J70,'Бег 60 м'!$A$2:$B$74,2,1),IF(G70=14,VLOOKUP(J70,'Бег 60 м'!$D$2:$E$74,2,1),IF(G70=13,VLOOKUP(J70,'Бег 60 м'!$G$2:$H$74,2,1),IF(G70=12,VLOOKUP(J70,'Бег 60 м'!$J$2:$K$74,2,1),""))))</f>
        <v>0</v>
      </c>
      <c r="L70" s="75">
        <v>18</v>
      </c>
      <c r="M70" s="64">
        <f>IF(G70=15,VLOOKUP(L70,'Подт Отж'!$A$2:$B$72,2,1),IF(G70=14,VLOOKUP(L70,'Подт Отж'!$D$2:$E$72,2,1),IF(G70=13,VLOOKUP(L70,'Подт Отж'!$G$2:$H$72,2,1),IF(G70=12,VLOOKUP(L70,'Подт Отж'!$J$2:$K$72,2,1),""))))</f>
        <v>62</v>
      </c>
      <c r="N70" s="75">
        <v>41</v>
      </c>
      <c r="O70" s="64">
        <f>IF(G70=15,VLOOKUP(N70,'Подъем туловища'!$A$2:$B$72,2,1),IF(G70=14,VLOOKUP(N70,'Подъем туловища'!$D$2:$E$72,2,1),IF(G70=13,VLOOKUP(N70,'Подъем туловища'!$G$2:$H$72,2,1),IF(G70=12,VLOOKUP(N70,'Подъем туловища'!$J$2:$K$72,2,1),""))))</f>
        <v>62</v>
      </c>
      <c r="P70" s="75">
        <v>23</v>
      </c>
      <c r="Q70" s="64">
        <f>IF(G70=15,VLOOKUP(P70,'Наклон вперед'!$A$2:$B$72,2,1),IF(G70=14,VLOOKUP(P70,'Наклон вперед'!$D$2:$E$72,2,1),IF(G70=13,VLOOKUP(P70,'Наклон вперед'!$G$2:$H$72,2,1),IF(G70=12,VLOOKUP(P70,'Наклон вперед'!$J$2:$K$72,2,1),""))))</f>
        <v>62</v>
      </c>
      <c r="R70" s="75">
        <v>246</v>
      </c>
      <c r="S70" s="64">
        <f>IF(G70=15,VLOOKUP(R70,'Прыжок с места'!$A$2:$B$72,2,1),IF(G70=14,VLOOKUP(R70,'Прыжок с места'!$D$2:$E$72,2,1),IF(G70=13,VLOOKUP(R70,'Прыжок с места'!$G$2:$H$72,2,1),IF(G70=12,VLOOKUP(R70,'Прыжок с места'!$J$2:$K$72,2,1),""))))</f>
        <v>63</v>
      </c>
      <c r="T70" s="76">
        <f t="shared" si="4"/>
        <v>261</v>
      </c>
      <c r="U70" s="76">
        <f t="shared" si="5"/>
        <v>5</v>
      </c>
    </row>
    <row r="71" spans="1:21" x14ac:dyDescent="0.25">
      <c r="A71" s="71">
        <v>64</v>
      </c>
      <c r="B71" s="70"/>
      <c r="C71" s="71" t="s">
        <v>35</v>
      </c>
      <c r="D71" s="71"/>
      <c r="E71" s="71"/>
      <c r="F71" s="72">
        <v>39597</v>
      </c>
      <c r="G71" s="63">
        <f t="shared" si="3"/>
        <v>13</v>
      </c>
      <c r="H71" s="73">
        <v>3.530092592592592E-3</v>
      </c>
      <c r="I71" s="64">
        <f>IF(G71=15,VLOOKUP(H71,'Бег 1000 м'!$A$2:$B$200,2,1),IF(G71=14,VLOOKUP(H71,'Бег 1000 м'!$D$2:$E$200,2,1),IF(G71=13,VLOOKUP(H71,'Бег 1000 м'!$G$2:$H$200,2,1),IF(G71=12,VLOOKUP(H71,'Бег 1000 м'!$J$2:$K$200,2,1),""))))</f>
        <v>11</v>
      </c>
      <c r="J71" s="74"/>
      <c r="K71" s="64">
        <f>IF(G71=15,VLOOKUP(J71,'Бег 60 м'!$A$2:$B$74,2,1),IF(G71=14,VLOOKUP(J71,'Бег 60 м'!$D$2:$E$74,2,1),IF(G71=13,VLOOKUP(J71,'Бег 60 м'!$G$2:$H$74,2,1),IF(G71=12,VLOOKUP(J71,'Бег 60 м'!$J$2:$K$74,2,1),""))))</f>
        <v>0</v>
      </c>
      <c r="L71" s="75">
        <v>19</v>
      </c>
      <c r="M71" s="64">
        <f>IF(G71=15,VLOOKUP(L71,'Подт Отж'!$A$2:$B$72,2,1),IF(G71=14,VLOOKUP(L71,'Подт Отж'!$D$2:$E$72,2,1),IF(G71=13,VLOOKUP(L71,'Подт Отж'!$G$2:$H$72,2,1),IF(G71=12,VLOOKUP(L71,'Подт Отж'!$J$2:$K$72,2,1),""))))</f>
        <v>63</v>
      </c>
      <c r="N71" s="75" t="s">
        <v>10</v>
      </c>
      <c r="O71" s="64">
        <f>IF(G71=15,VLOOKUP(N71,'Подъем туловища'!$A$2:$B$72,2,1),IF(G71=14,VLOOKUP(N71,'Подъем туловища'!$D$2:$E$72,2,1),IF(G71=13,VLOOKUP(N71,'Подъем туловища'!$G$2:$H$72,2,1),IF(G71=12,VLOOKUP(N71,'Подъем туловища'!$J$2:$K$72,2,1),""))))</f>
        <v>35</v>
      </c>
      <c r="P71" s="75">
        <v>24</v>
      </c>
      <c r="Q71" s="64">
        <f>IF(G71=15,VLOOKUP(P71,'Наклон вперед'!$A$2:$B$72,2,1),IF(G71=14,VLOOKUP(P71,'Наклон вперед'!$D$2:$E$72,2,1),IF(G71=13,VLOOKUP(P71,'Наклон вперед'!$G$2:$H$72,2,1),IF(G71=12,VLOOKUP(P71,'Наклон вперед'!$J$2:$K$72,2,1),""))))</f>
        <v>63</v>
      </c>
      <c r="R71" s="75">
        <v>248</v>
      </c>
      <c r="S71" s="64">
        <f>IF(G71=15,VLOOKUP(R71,'Прыжок с места'!$A$2:$B$72,2,1),IF(G71=14,VLOOKUP(R71,'Прыжок с места'!$D$2:$E$72,2,1),IF(G71=13,VLOOKUP(R71,'Прыжок с места'!$G$2:$H$72,2,1),IF(G71=12,VLOOKUP(R71,'Прыжок с места'!$J$2:$K$72,2,1),""))))</f>
        <v>64</v>
      </c>
      <c r="T71" s="76">
        <f t="shared" si="4"/>
        <v>236</v>
      </c>
      <c r="U71" s="76">
        <f t="shared" si="5"/>
        <v>11</v>
      </c>
    </row>
    <row r="72" spans="1:21" x14ac:dyDescent="0.25">
      <c r="A72" s="71">
        <v>65</v>
      </c>
      <c r="B72" s="70"/>
      <c r="C72" s="71" t="s">
        <v>35</v>
      </c>
      <c r="D72" s="71"/>
      <c r="E72" s="71"/>
      <c r="F72" s="72">
        <v>39597</v>
      </c>
      <c r="G72" s="63">
        <f t="shared" ref="G72:G77" si="6">DATEDIF(F72,$B$3,"y")</f>
        <v>13</v>
      </c>
      <c r="H72" s="73">
        <v>3.5879629629629629E-3</v>
      </c>
      <c r="I72" s="64">
        <f>IF(G72=15,VLOOKUP(H72,'Бег 1000 м'!$A$2:$B$200,2,1),IF(G72=14,VLOOKUP(H72,'Бег 1000 м'!$D$2:$E$200,2,1),IF(G72=13,VLOOKUP(H72,'Бег 1000 м'!$G$2:$H$200,2,1),IF(G72=12,VLOOKUP(H72,'Бег 1000 м'!$J$2:$K$200,2,1),""))))</f>
        <v>10</v>
      </c>
      <c r="J72" s="74"/>
      <c r="K72" s="64">
        <f>IF(G72=15,VLOOKUP(J72,'Бег 60 м'!$A$2:$B$74,2,1),IF(G72=14,VLOOKUP(J72,'Бег 60 м'!$D$2:$E$74,2,1),IF(G72=13,VLOOKUP(J72,'Бег 60 м'!$G$2:$H$74,2,1),IF(G72=12,VLOOKUP(J72,'Бег 60 м'!$J$2:$K$74,2,1),""))))</f>
        <v>0</v>
      </c>
      <c r="L72" s="75">
        <v>20</v>
      </c>
      <c r="M72" s="64">
        <f>IF(G72=15,VLOOKUP(L72,'Подт Отж'!$A$2:$B$72,2,1),IF(G72=14,VLOOKUP(L72,'Подт Отж'!$D$2:$E$72,2,1),IF(G72=13,VLOOKUP(L72,'Подт Отж'!$G$2:$H$72,2,1),IF(G72=12,VLOOKUP(L72,'Подт Отж'!$J$2:$K$72,2,1),""))))</f>
        <v>64</v>
      </c>
      <c r="N72" s="75">
        <v>42</v>
      </c>
      <c r="O72" s="64">
        <f>IF(G72=15,VLOOKUP(N72,'Подъем туловища'!$A$2:$B$72,2,1),IF(G72=14,VLOOKUP(N72,'Подъем туловища'!$D$2:$E$72,2,1),IF(G72=13,VLOOKUP(N72,'Подъем туловища'!$G$2:$H$72,2,1),IF(G72=12,VLOOKUP(N72,'Подъем туловища'!$J$2:$K$72,2,1),""))))</f>
        <v>64</v>
      </c>
      <c r="P72" s="75">
        <v>25</v>
      </c>
      <c r="Q72" s="64">
        <f>IF(G72=15,VLOOKUP(P72,'Наклон вперед'!$A$2:$B$72,2,1),IF(G72=14,VLOOKUP(P72,'Наклон вперед'!$D$2:$E$72,2,1),IF(G72=13,VLOOKUP(P72,'Наклон вперед'!$G$2:$H$72,2,1),IF(G72=12,VLOOKUP(P72,'Наклон вперед'!$J$2:$K$72,2,1),""))))</f>
        <v>64</v>
      </c>
      <c r="R72" s="75">
        <v>250</v>
      </c>
      <c r="S72" s="64">
        <f>IF(G72=15,VLOOKUP(R72,'Прыжок с места'!$A$2:$B$72,2,1),IF(G72=14,VLOOKUP(R72,'Прыжок с места'!$D$2:$E$72,2,1),IF(G72=13,VLOOKUP(R72,'Прыжок с места'!$G$2:$H$72,2,1),IF(G72=12,VLOOKUP(R72,'Прыжок с места'!$J$2:$K$72,2,1),""))))</f>
        <v>65</v>
      </c>
      <c r="T72" s="76">
        <f t="shared" ref="T72:T77" si="7">SUM(I72,K72,M72,O72,Q72,S72,)</f>
        <v>267</v>
      </c>
      <c r="U72" s="76">
        <f t="shared" ref="U72:U77" si="8">RANK(T72,$T$8:$T$77)</f>
        <v>4</v>
      </c>
    </row>
    <row r="73" spans="1:21" x14ac:dyDescent="0.25">
      <c r="A73" s="71">
        <v>66</v>
      </c>
      <c r="B73" s="70"/>
      <c r="C73" s="71" t="s">
        <v>35</v>
      </c>
      <c r="D73" s="71"/>
      <c r="E73" s="71"/>
      <c r="F73" s="72">
        <v>39597</v>
      </c>
      <c r="G73" s="63">
        <f t="shared" si="6"/>
        <v>13</v>
      </c>
      <c r="H73" s="73">
        <v>3.645833333333333E-3</v>
      </c>
      <c r="I73" s="64">
        <f>IF(G73=15,VLOOKUP(H73,'Бег 1000 м'!$A$2:$B$200,2,1),IF(G73=14,VLOOKUP(H73,'Бег 1000 м'!$D$2:$E$200,2,1),IF(G73=13,VLOOKUP(H73,'Бег 1000 м'!$G$2:$H$200,2,1),IF(G73=12,VLOOKUP(H73,'Бег 1000 м'!$J$2:$K$200,2,1),""))))</f>
        <v>9</v>
      </c>
      <c r="J73" s="74"/>
      <c r="K73" s="64">
        <f>IF(G73=15,VLOOKUP(J73,'Бег 60 м'!$A$2:$B$74,2,1),IF(G73=14,VLOOKUP(J73,'Бег 60 м'!$D$2:$E$74,2,1),IF(G73=13,VLOOKUP(J73,'Бег 60 м'!$G$2:$H$74,2,1),IF(G73=12,VLOOKUP(J73,'Бег 60 м'!$J$2:$K$74,2,1),""))))</f>
        <v>0</v>
      </c>
      <c r="L73" s="75">
        <v>21</v>
      </c>
      <c r="M73" s="64">
        <f>IF(G73=15,VLOOKUP(L73,'Подт Отж'!$A$2:$B$72,2,1),IF(G73=14,VLOOKUP(L73,'Подт Отж'!$D$2:$E$72,2,1),IF(G73=13,VLOOKUP(L73,'Подт Отж'!$G$2:$H$72,2,1),IF(G73=12,VLOOKUP(L73,'Подт Отж'!$J$2:$K$72,2,1),""))))</f>
        <v>65</v>
      </c>
      <c r="N73" s="75" t="s">
        <v>10</v>
      </c>
      <c r="O73" s="64">
        <f>IF(G73=15,VLOOKUP(N73,'Подъем туловища'!$A$2:$B$72,2,1),IF(G73=14,VLOOKUP(N73,'Подъем туловища'!$D$2:$E$72,2,1),IF(G73=13,VLOOKUP(N73,'Подъем туловища'!$G$2:$H$72,2,1),IF(G73=12,VLOOKUP(N73,'Подъем туловища'!$J$2:$K$72,2,1),""))))</f>
        <v>35</v>
      </c>
      <c r="P73" s="75">
        <v>26</v>
      </c>
      <c r="Q73" s="64">
        <f>IF(G73=15,VLOOKUP(P73,'Наклон вперед'!$A$2:$B$72,2,1),IF(G73=14,VLOOKUP(P73,'Наклон вперед'!$D$2:$E$72,2,1),IF(G73=13,VLOOKUP(P73,'Наклон вперед'!$G$2:$H$72,2,1),IF(G73=12,VLOOKUP(P73,'Наклон вперед'!$J$2:$K$72,2,1),""))))</f>
        <v>65</v>
      </c>
      <c r="R73" s="75">
        <v>252</v>
      </c>
      <c r="S73" s="64">
        <f>IF(G73=15,VLOOKUP(R73,'Прыжок с места'!$A$2:$B$72,2,1),IF(G73=14,VLOOKUP(R73,'Прыжок с места'!$D$2:$E$72,2,1),IF(G73=13,VLOOKUP(R73,'Прыжок с места'!$G$2:$H$72,2,1),IF(G73=12,VLOOKUP(R73,'Прыжок с места'!$J$2:$K$72,2,1),""))))</f>
        <v>66</v>
      </c>
      <c r="T73" s="76">
        <f t="shared" si="7"/>
        <v>240</v>
      </c>
      <c r="U73" s="76">
        <f t="shared" si="8"/>
        <v>10</v>
      </c>
    </row>
    <row r="74" spans="1:21" x14ac:dyDescent="0.25">
      <c r="A74" s="71">
        <v>67</v>
      </c>
      <c r="B74" s="70"/>
      <c r="C74" s="71" t="s">
        <v>35</v>
      </c>
      <c r="D74" s="71"/>
      <c r="E74" s="71"/>
      <c r="F74" s="72">
        <v>39597</v>
      </c>
      <c r="G74" s="63">
        <f t="shared" si="6"/>
        <v>13</v>
      </c>
      <c r="H74" s="73">
        <v>3.7037037037037034E-3</v>
      </c>
      <c r="I74" s="64">
        <f>IF(G74=15,VLOOKUP(H74,'Бег 1000 м'!$A$2:$B$200,2,1),IF(G74=14,VLOOKUP(H74,'Бег 1000 м'!$D$2:$E$200,2,1),IF(G74=13,VLOOKUP(H74,'Бег 1000 м'!$G$2:$H$200,2,1),IF(G74=12,VLOOKUP(H74,'Бег 1000 м'!$J$2:$K$200,2,1),""))))</f>
        <v>8</v>
      </c>
      <c r="J74" s="74"/>
      <c r="K74" s="64">
        <f>IF(G74=15,VLOOKUP(J74,'Бег 60 м'!$A$2:$B$74,2,1),IF(G74=14,VLOOKUP(J74,'Бег 60 м'!$D$2:$E$74,2,1),IF(G74=13,VLOOKUP(J74,'Бег 60 м'!$G$2:$H$74,2,1),IF(G74=12,VLOOKUP(J74,'Бег 60 м'!$J$2:$K$74,2,1),""))))</f>
        <v>0</v>
      </c>
      <c r="L74" s="75">
        <v>22</v>
      </c>
      <c r="M74" s="64">
        <f>IF(G74=15,VLOOKUP(L74,'Подт Отж'!$A$2:$B$72,2,1),IF(G74=14,VLOOKUP(L74,'Подт Отж'!$D$2:$E$72,2,1),IF(G74=13,VLOOKUP(L74,'Подт Отж'!$G$2:$H$72,2,1),IF(G74=12,VLOOKUP(L74,'Подт Отж'!$J$2:$K$72,2,1),""))))</f>
        <v>66</v>
      </c>
      <c r="N74" s="75">
        <v>43</v>
      </c>
      <c r="O74" s="64">
        <f>IF(G74=15,VLOOKUP(N74,'Подъем туловища'!$A$2:$B$72,2,1),IF(G74=14,VLOOKUP(N74,'Подъем туловища'!$D$2:$E$72,2,1),IF(G74=13,VLOOKUP(N74,'Подъем туловища'!$G$2:$H$72,2,1),IF(G74=12,VLOOKUP(N74,'Подъем туловища'!$J$2:$K$72,2,1),""))))</f>
        <v>66</v>
      </c>
      <c r="P74" s="75">
        <v>27</v>
      </c>
      <c r="Q74" s="64">
        <f>IF(G74=15,VLOOKUP(P74,'Наклон вперед'!$A$2:$B$72,2,1),IF(G74=14,VLOOKUP(P74,'Наклон вперед'!$D$2:$E$72,2,1),IF(G74=13,VLOOKUP(P74,'Наклон вперед'!$G$2:$H$72,2,1),IF(G74=12,VLOOKUP(P74,'Наклон вперед'!$J$2:$K$72,2,1),""))))</f>
        <v>66</v>
      </c>
      <c r="R74" s="75">
        <v>254</v>
      </c>
      <c r="S74" s="64">
        <f>IF(G74=15,VLOOKUP(R74,'Прыжок с места'!$A$2:$B$72,2,1),IF(G74=14,VLOOKUP(R74,'Прыжок с места'!$D$2:$E$72,2,1),IF(G74=13,VLOOKUP(R74,'Прыжок с места'!$G$2:$H$72,2,1),IF(G74=12,VLOOKUP(R74,'Прыжок с места'!$J$2:$K$72,2,1),""))))</f>
        <v>67</v>
      </c>
      <c r="T74" s="76">
        <f t="shared" si="7"/>
        <v>273</v>
      </c>
      <c r="U74" s="76">
        <f t="shared" si="8"/>
        <v>3</v>
      </c>
    </row>
    <row r="75" spans="1:21" x14ac:dyDescent="0.25">
      <c r="A75" s="71">
        <v>68</v>
      </c>
      <c r="B75" s="70"/>
      <c r="C75" s="71" t="s">
        <v>35</v>
      </c>
      <c r="D75" s="71"/>
      <c r="E75" s="71"/>
      <c r="F75" s="72">
        <v>39597</v>
      </c>
      <c r="G75" s="63">
        <f t="shared" si="6"/>
        <v>13</v>
      </c>
      <c r="H75" s="73">
        <v>3.7615740740740739E-3</v>
      </c>
      <c r="I75" s="64">
        <f>IF(G75=15,VLOOKUP(H75,'Бег 1000 м'!$A$2:$B$200,2,1),IF(G75=14,VLOOKUP(H75,'Бег 1000 м'!$D$2:$E$200,2,1),IF(G75=13,VLOOKUP(H75,'Бег 1000 м'!$G$2:$H$200,2,1),IF(G75=12,VLOOKUP(H75,'Бег 1000 м'!$J$2:$K$200,2,1),""))))</f>
        <v>7</v>
      </c>
      <c r="J75" s="74"/>
      <c r="K75" s="64">
        <f>IF(G75=15,VLOOKUP(J75,'Бег 60 м'!$A$2:$B$74,2,1),IF(G75=14,VLOOKUP(J75,'Бег 60 м'!$D$2:$E$74,2,1),IF(G75=13,VLOOKUP(J75,'Бег 60 м'!$G$2:$H$74,2,1),IF(G75=12,VLOOKUP(J75,'Бег 60 м'!$J$2:$K$74,2,1),""))))</f>
        <v>0</v>
      </c>
      <c r="L75" s="75">
        <v>23</v>
      </c>
      <c r="M75" s="64">
        <f>IF(G75=15,VLOOKUP(L75,'Подт Отж'!$A$2:$B$72,2,1),IF(G75=14,VLOOKUP(L75,'Подт Отж'!$D$2:$E$72,2,1),IF(G75=13,VLOOKUP(L75,'Подт Отж'!$G$2:$H$72,2,1),IF(G75=12,VLOOKUP(L75,'Подт Отж'!$J$2:$K$72,2,1),""))))</f>
        <v>67</v>
      </c>
      <c r="N75" s="75" t="s">
        <v>10</v>
      </c>
      <c r="O75" s="64">
        <f>IF(G75=15,VLOOKUP(N75,'Подъем туловища'!$A$2:$B$72,2,1),IF(G75=14,VLOOKUP(N75,'Подъем туловища'!$D$2:$E$72,2,1),IF(G75=13,VLOOKUP(N75,'Подъем туловища'!$G$2:$H$72,2,1),IF(G75=12,VLOOKUP(N75,'Подъем туловища'!$J$2:$K$72,2,1),""))))</f>
        <v>35</v>
      </c>
      <c r="P75" s="75">
        <v>28</v>
      </c>
      <c r="Q75" s="64">
        <f>IF(G75=15,VLOOKUP(P75,'Наклон вперед'!$A$2:$B$72,2,1),IF(G75=14,VLOOKUP(P75,'Наклон вперед'!$D$2:$E$72,2,1),IF(G75=13,VLOOKUP(P75,'Наклон вперед'!$G$2:$H$72,2,1),IF(G75=12,VLOOKUP(P75,'Наклон вперед'!$J$2:$K$72,2,1),""))))</f>
        <v>67</v>
      </c>
      <c r="R75" s="75">
        <v>256</v>
      </c>
      <c r="S75" s="64">
        <f>IF(G75=15,VLOOKUP(R75,'Прыжок с места'!$A$2:$B$72,2,1),IF(G75=14,VLOOKUP(R75,'Прыжок с места'!$D$2:$E$72,2,1),IF(G75=13,VLOOKUP(R75,'Прыжок с места'!$G$2:$H$72,2,1),IF(G75=12,VLOOKUP(R75,'Прыжок с места'!$J$2:$K$72,2,1),""))))</f>
        <v>68</v>
      </c>
      <c r="T75" s="76">
        <f t="shared" si="7"/>
        <v>244</v>
      </c>
      <c r="U75" s="76">
        <f t="shared" si="8"/>
        <v>8</v>
      </c>
    </row>
    <row r="76" spans="1:21" x14ac:dyDescent="0.25">
      <c r="A76" s="71">
        <v>69</v>
      </c>
      <c r="B76" s="70"/>
      <c r="C76" s="71" t="s">
        <v>35</v>
      </c>
      <c r="D76" s="71"/>
      <c r="E76" s="71"/>
      <c r="F76" s="72">
        <v>39597</v>
      </c>
      <c r="G76" s="63">
        <f t="shared" si="6"/>
        <v>13</v>
      </c>
      <c r="H76" s="73">
        <v>3.8194444444444443E-3</v>
      </c>
      <c r="I76" s="64">
        <f>IF(G76=15,VLOOKUP(H76,'Бег 1000 м'!$A$2:$B$200,2,1),IF(G76=14,VLOOKUP(H76,'Бег 1000 м'!$D$2:$E$200,2,1),IF(G76=13,VLOOKUP(H76,'Бег 1000 м'!$G$2:$H$200,2,1),IF(G76=12,VLOOKUP(H76,'Бег 1000 м'!$J$2:$K$200,2,1),""))))</f>
        <v>6</v>
      </c>
      <c r="J76" s="74"/>
      <c r="K76" s="64">
        <f>IF(G76=15,VLOOKUP(J76,'Бег 60 м'!$A$2:$B$74,2,1),IF(G76=14,VLOOKUP(J76,'Бег 60 м'!$D$2:$E$74,2,1),IF(G76=13,VLOOKUP(J76,'Бег 60 м'!$G$2:$H$74,2,1),IF(G76=12,VLOOKUP(J76,'Бег 60 м'!$J$2:$K$74,2,1),""))))</f>
        <v>0</v>
      </c>
      <c r="L76" s="75">
        <v>24</v>
      </c>
      <c r="M76" s="64">
        <f>IF(G76=15,VLOOKUP(L76,'Подт Отж'!$A$2:$B$72,2,1),IF(G76=14,VLOOKUP(L76,'Подт Отж'!$D$2:$E$72,2,1),IF(G76=13,VLOOKUP(L76,'Подт Отж'!$G$2:$H$72,2,1),IF(G76=12,VLOOKUP(L76,'Подт Отж'!$J$2:$K$72,2,1),""))))</f>
        <v>68</v>
      </c>
      <c r="N76" s="75">
        <v>44</v>
      </c>
      <c r="O76" s="64">
        <f>IF(G76=15,VLOOKUP(N76,'Подъем туловища'!$A$2:$B$72,2,1),IF(G76=14,VLOOKUP(N76,'Подъем туловища'!$D$2:$E$72,2,1),IF(G76=13,VLOOKUP(N76,'Подъем туловища'!$G$2:$H$72,2,1),IF(G76=12,VLOOKUP(N76,'Подъем туловища'!$J$2:$K$72,2,1),""))))</f>
        <v>68</v>
      </c>
      <c r="P76" s="75">
        <v>29</v>
      </c>
      <c r="Q76" s="64">
        <f>IF(G76=15,VLOOKUP(P76,'Наклон вперед'!$A$2:$B$72,2,1),IF(G76=14,VLOOKUP(P76,'Наклон вперед'!$D$2:$E$72,2,1),IF(G76=13,VLOOKUP(P76,'Наклон вперед'!$G$2:$H$72,2,1),IF(G76=12,VLOOKUP(P76,'Наклон вперед'!$J$2:$K$72,2,1),""))))</f>
        <v>68</v>
      </c>
      <c r="R76" s="75">
        <v>258</v>
      </c>
      <c r="S76" s="64">
        <f>IF(G76=15,VLOOKUP(R76,'Прыжок с места'!$A$2:$B$72,2,1),IF(G76=14,VLOOKUP(R76,'Прыжок с места'!$D$2:$E$72,2,1),IF(G76=13,VLOOKUP(R76,'Прыжок с места'!$G$2:$H$72,2,1),IF(G76=12,VLOOKUP(R76,'Прыжок с места'!$J$2:$K$72,2,1),""))))</f>
        <v>69</v>
      </c>
      <c r="T76" s="76">
        <f t="shared" si="7"/>
        <v>279</v>
      </c>
      <c r="U76" s="76">
        <f t="shared" si="8"/>
        <v>2</v>
      </c>
    </row>
    <row r="77" spans="1:21" x14ac:dyDescent="0.25">
      <c r="A77" s="71">
        <v>70</v>
      </c>
      <c r="B77" s="70"/>
      <c r="C77" s="71" t="s">
        <v>35</v>
      </c>
      <c r="D77" s="71"/>
      <c r="E77" s="71"/>
      <c r="F77" s="72">
        <v>39597</v>
      </c>
      <c r="G77" s="63">
        <f t="shared" si="6"/>
        <v>13</v>
      </c>
      <c r="H77" s="73">
        <v>3.8773148148148143E-3</v>
      </c>
      <c r="I77" s="64">
        <f>IF(G77=15,VLOOKUP(H77,'Бег 1000 м'!$A$2:$B$200,2,1),IF(G77=14,VLOOKUP(H77,'Бег 1000 м'!$D$2:$E$200,2,1),IF(G77=13,VLOOKUP(H77,'Бег 1000 м'!$G$2:$H$200,2,1),IF(G77=12,VLOOKUP(H77,'Бег 1000 м'!$J$2:$K$200,2,1),""))))</f>
        <v>5</v>
      </c>
      <c r="J77" s="74"/>
      <c r="K77" s="64">
        <f>IF(G77=15,VLOOKUP(J77,'Бег 60 м'!$A$2:$B$74,2,1),IF(G77=14,VLOOKUP(J77,'Бег 60 м'!$D$2:$E$74,2,1),IF(G77=13,VLOOKUP(J77,'Бег 60 м'!$G$2:$H$74,2,1),IF(G77=12,VLOOKUP(J77,'Бег 60 м'!$J$2:$K$74,2,1),""))))</f>
        <v>0</v>
      </c>
      <c r="L77" s="75">
        <v>25</v>
      </c>
      <c r="M77" s="64">
        <f>IF(G77=15,VLOOKUP(L77,'Подт Отж'!$A$2:$B$72,2,1),IF(G77=14,VLOOKUP(L77,'Подт Отж'!$D$2:$E$72,2,1),IF(G77=13,VLOOKUP(L77,'Подт Отж'!$G$2:$H$72,2,1),IF(G77=12,VLOOKUP(L77,'Подт Отж'!$J$2:$K$72,2,1),""))))</f>
        <v>69</v>
      </c>
      <c r="N77" s="75">
        <v>45</v>
      </c>
      <c r="O77" s="64">
        <f>IF(G77=15,VLOOKUP(N77,'Подъем туловища'!$A$2:$B$72,2,1),IF(G77=14,VLOOKUP(N77,'Подъем туловища'!$D$2:$E$72,2,1),IF(G77=13,VLOOKUP(N77,'Подъем туловища'!$G$2:$H$72,2,1),IF(G77=12,VLOOKUP(N77,'Подъем туловища'!$J$2:$K$72,2,1),""))))</f>
        <v>69</v>
      </c>
      <c r="P77" s="75">
        <v>30</v>
      </c>
      <c r="Q77" s="64">
        <f>IF(G77=15,VLOOKUP(P77,'Наклон вперед'!$A$2:$B$72,2,1),IF(G77=14,VLOOKUP(P77,'Наклон вперед'!$D$2:$E$72,2,1),IF(G77=13,VLOOKUP(P77,'Наклон вперед'!$G$2:$H$72,2,1),IF(G77=12,VLOOKUP(P77,'Наклон вперед'!$J$2:$K$72,2,1),""))))</f>
        <v>69</v>
      </c>
      <c r="R77" s="75">
        <v>260</v>
      </c>
      <c r="S77" s="64">
        <f>IF(G77=15,VLOOKUP(R77,'Прыжок с места'!$A$2:$B$72,2,1),IF(G77=14,VLOOKUP(R77,'Прыжок с места'!$D$2:$E$72,2,1),IF(G77=13,VLOOKUP(R77,'Прыжок с места'!$G$2:$H$72,2,1),IF(G77=12,VLOOKUP(R77,'Прыжок с места'!$J$2:$K$72,2,1),""))))</f>
        <v>70</v>
      </c>
      <c r="T77" s="76">
        <f t="shared" si="7"/>
        <v>282</v>
      </c>
      <c r="U77" s="76">
        <f t="shared" si="8"/>
        <v>1</v>
      </c>
    </row>
    <row r="78" spans="1:21" x14ac:dyDescent="0.25">
      <c r="K78" s="29"/>
    </row>
  </sheetData>
  <autoFilter ref="A7:U7"/>
  <mergeCells count="16">
    <mergeCell ref="H4:I5"/>
    <mergeCell ref="J4:K5"/>
    <mergeCell ref="A1:U1"/>
    <mergeCell ref="E4:E6"/>
    <mergeCell ref="T4:T6"/>
    <mergeCell ref="U4:U6"/>
    <mergeCell ref="A4:A6"/>
    <mergeCell ref="B4:B6"/>
    <mergeCell ref="D4:D6"/>
    <mergeCell ref="F4:F6"/>
    <mergeCell ref="G4:G6"/>
    <mergeCell ref="L4:M5"/>
    <mergeCell ref="N4:O5"/>
    <mergeCell ref="P4:Q5"/>
    <mergeCell ref="R4:S5"/>
    <mergeCell ref="C4:C6"/>
  </mergeCells>
  <printOptions horizontalCentered="1"/>
  <pageMargins left="0.27559055118110237" right="0.27559055118110237" top="0.27559055118110237" bottom="0.27559055118110237" header="0" footer="0"/>
  <pageSetup paperSize="9" scale="97" fitToHeight="0" orientation="landscape" verticalDpi="0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U78"/>
  <sheetViews>
    <sheetView zoomScaleNormal="100" workbookViewId="0">
      <selection activeCell="T15" sqref="T15"/>
    </sheetView>
  </sheetViews>
  <sheetFormatPr defaultRowHeight="15" x14ac:dyDescent="0.25"/>
  <cols>
    <col min="1" max="1" width="3.42578125" style="5" customWidth="1"/>
    <col min="2" max="2" width="23.140625" style="5" customWidth="1"/>
    <col min="3" max="3" width="3.85546875" style="5" bestFit="1" customWidth="1"/>
    <col min="4" max="4" width="13.7109375" style="5" customWidth="1"/>
    <col min="5" max="5" width="6.140625" style="5" bestFit="1" customWidth="1"/>
    <col min="6" max="6" width="10" style="5" customWidth="1"/>
    <col min="7" max="7" width="7.5703125" style="5" customWidth="1"/>
    <col min="8" max="8" width="6.7109375" style="5" customWidth="1"/>
    <col min="9" max="9" width="4.7109375" style="5" customWidth="1"/>
    <col min="10" max="10" width="5.7109375" style="5" customWidth="1"/>
    <col min="11" max="11" width="4.7109375" style="5" customWidth="1"/>
    <col min="12" max="12" width="5.7109375" style="5" customWidth="1"/>
    <col min="13" max="13" width="4.7109375" style="5" customWidth="1"/>
    <col min="14" max="14" width="5.7109375" style="5" customWidth="1"/>
    <col min="15" max="15" width="4.7109375" style="5" customWidth="1"/>
    <col min="16" max="16" width="5.7109375" style="5" customWidth="1"/>
    <col min="17" max="17" width="4.7109375" style="5" customWidth="1"/>
    <col min="18" max="18" width="5.7109375" style="5" customWidth="1"/>
    <col min="19" max="19" width="4.7109375" style="5" customWidth="1"/>
    <col min="20" max="20" width="7.28515625" style="5" customWidth="1"/>
    <col min="21" max="21" width="7" style="5" customWidth="1"/>
  </cols>
  <sheetData>
    <row r="1" spans="1:21" ht="28.5" x14ac:dyDescent="0.45">
      <c r="A1" s="250" t="s">
        <v>26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</row>
    <row r="2" spans="1:21" ht="9" customHeight="1" thickBot="1" x14ac:dyDescent="0.3">
      <c r="M2" s="30"/>
    </row>
    <row r="3" spans="1:21" ht="15" customHeight="1" thickBot="1" x14ac:dyDescent="0.3">
      <c r="B3" s="9">
        <f ca="1">TODAY()</f>
        <v>45399</v>
      </c>
      <c r="C3" s="8"/>
      <c r="E3" s="8"/>
      <c r="N3" s="62"/>
      <c r="O3" s="62"/>
    </row>
    <row r="4" spans="1:21" ht="16.5" customHeight="1" x14ac:dyDescent="0.25">
      <c r="A4" s="224" t="s">
        <v>0</v>
      </c>
      <c r="B4" s="225" t="s">
        <v>1</v>
      </c>
      <c r="C4" s="226" t="s">
        <v>34</v>
      </c>
      <c r="D4" s="229" t="s">
        <v>30</v>
      </c>
      <c r="E4" s="229" t="s">
        <v>31</v>
      </c>
      <c r="F4" s="224" t="s">
        <v>3</v>
      </c>
      <c r="G4" s="229" t="s">
        <v>8</v>
      </c>
      <c r="H4" s="225" t="s">
        <v>21</v>
      </c>
      <c r="I4" s="225"/>
      <c r="J4" s="232" t="s">
        <v>20</v>
      </c>
      <c r="K4" s="232"/>
      <c r="L4" s="216" t="s">
        <v>29</v>
      </c>
      <c r="M4" s="217"/>
      <c r="N4" s="220" t="s">
        <v>22</v>
      </c>
      <c r="O4" s="220"/>
      <c r="P4" s="216" t="s">
        <v>5</v>
      </c>
      <c r="Q4" s="217"/>
      <c r="R4" s="220" t="s">
        <v>23</v>
      </c>
      <c r="S4" s="220"/>
      <c r="T4" s="209" t="s">
        <v>6</v>
      </c>
      <c r="U4" s="249" t="s">
        <v>7</v>
      </c>
    </row>
    <row r="5" spans="1:21" ht="23.25" customHeight="1" x14ac:dyDescent="0.25">
      <c r="A5" s="224"/>
      <c r="B5" s="225"/>
      <c r="C5" s="227"/>
      <c r="D5" s="230"/>
      <c r="E5" s="230"/>
      <c r="F5" s="224"/>
      <c r="G5" s="230"/>
      <c r="H5" s="225"/>
      <c r="I5" s="225"/>
      <c r="J5" s="232"/>
      <c r="K5" s="232"/>
      <c r="L5" s="218"/>
      <c r="M5" s="219"/>
      <c r="N5" s="220"/>
      <c r="O5" s="220"/>
      <c r="P5" s="218"/>
      <c r="Q5" s="219"/>
      <c r="R5" s="220"/>
      <c r="S5" s="220"/>
      <c r="T5" s="209"/>
      <c r="U5" s="249"/>
    </row>
    <row r="6" spans="1:21" x14ac:dyDescent="0.25">
      <c r="A6" s="224"/>
      <c r="B6" s="225"/>
      <c r="C6" s="228"/>
      <c r="D6" s="231"/>
      <c r="E6" s="231"/>
      <c r="F6" s="224"/>
      <c r="G6" s="231"/>
      <c r="H6" s="64" t="s">
        <v>32</v>
      </c>
      <c r="I6" s="64" t="s">
        <v>9</v>
      </c>
      <c r="J6" s="65" t="s">
        <v>32</v>
      </c>
      <c r="K6" s="65" t="s">
        <v>9</v>
      </c>
      <c r="L6" s="65" t="s">
        <v>32</v>
      </c>
      <c r="M6" s="65" t="s">
        <v>9</v>
      </c>
      <c r="N6" s="65" t="s">
        <v>32</v>
      </c>
      <c r="O6" s="65" t="s">
        <v>9</v>
      </c>
      <c r="P6" s="65" t="s">
        <v>32</v>
      </c>
      <c r="Q6" s="65" t="s">
        <v>9</v>
      </c>
      <c r="R6" s="65" t="s">
        <v>32</v>
      </c>
      <c r="S6" s="65" t="s">
        <v>9</v>
      </c>
      <c r="T6" s="209"/>
      <c r="U6" s="249"/>
    </row>
    <row r="7" spans="1:21" x14ac:dyDescent="0.25">
      <c r="A7" s="66"/>
      <c r="B7" s="67"/>
      <c r="C7" s="67"/>
      <c r="D7" s="67"/>
      <c r="E7" s="67"/>
      <c r="F7" s="66"/>
      <c r="G7" s="67"/>
      <c r="H7" s="64"/>
      <c r="I7" s="64"/>
      <c r="J7" s="65"/>
      <c r="K7" s="65"/>
      <c r="L7" s="65"/>
      <c r="M7" s="65"/>
      <c r="N7" s="65"/>
      <c r="O7" s="65"/>
      <c r="P7" s="65"/>
      <c r="Q7" s="65"/>
      <c r="R7" s="65"/>
      <c r="S7" s="65"/>
      <c r="T7" s="68"/>
      <c r="U7" s="69"/>
    </row>
    <row r="8" spans="1:21" ht="15.75" customHeight="1" x14ac:dyDescent="0.25">
      <c r="A8" s="71">
        <v>1</v>
      </c>
      <c r="B8" s="70"/>
      <c r="C8" s="71" t="s">
        <v>36</v>
      </c>
      <c r="D8" s="71"/>
      <c r="E8" s="71"/>
      <c r="F8" s="72">
        <v>39596</v>
      </c>
      <c r="G8" s="63">
        <f t="shared" ref="G8:G39" ca="1" si="0">DATEDIF(F8,$B$3,"y")</f>
        <v>15</v>
      </c>
      <c r="H8" s="73">
        <v>2.7777777777777779E-3</v>
      </c>
      <c r="I8" s="64">
        <f ca="1">IF(G8=15,VLOOKUP(H8,'Бег 1000 м'!$N$2:$O$194,2,1),IF(G8=14,VLOOKUP(H8,'Бег 1000 м'!$Q$2:$R$194,2,1),IF(G8=13,VLOOKUP(H8,'Бег 1000 м'!$T$2:$U$204,2,1),IF(G8=12,VLOOKUP(H8,'Бег 1000 м'!$W$2:$X$214,2,1),""))))</f>
        <v>42</v>
      </c>
      <c r="J8" s="74">
        <v>9</v>
      </c>
      <c r="K8" s="64">
        <f ca="1">IF(G8=15,VLOOKUP(J8,'Бег 60 м'!$M$2:$N$74,2,1),IF(G8=14,VLOOKUP(J8,'Бег 60 м'!$P$2:$Q$74,2,1),IF(G8=13,VLOOKUP(J8,'Бег 60 м'!$S$2:$T$74,2,1),IF(G8=12,VLOOKUP(J8,'Бег 60 м'!$V$2:$W$74,2,1),""))))</f>
        <v>54</v>
      </c>
      <c r="L8" s="75">
        <v>1</v>
      </c>
      <c r="M8" s="64">
        <f ca="1">IF(G8=15,VLOOKUP(L8,'Подт Отж'!$Q$2:$R$72,2,1),IF(G8=14,VLOOKUP(L8,'Подт Отж'!$T$2:$U$72,2,1),IF(G8=13,VLOOKUP(L8,'Подт Отж'!$W$2:$X$72,2,1),IF(G8=12,VLOOKUP(L8,'Подт Отж'!$Z$2:$AA$72,2,1),""))))</f>
        <v>0</v>
      </c>
      <c r="N8" s="75"/>
      <c r="O8" s="64">
        <f ca="1">IF(G8=15,VLOOKUP(N8,'Подъем туловища'!$P$2:$Q$72,2,1),IF(G8=14,VLOOKUP(N8,'Подъем туловища'!$S$2:$T$72,2,1),IF(G8=13,VLOOKUP(N8,'Подъем туловища'!$V$2:$W$72,2,1),IF(G8=12,VLOOKUP(N8,'Подъем туловища'!$Y$2:$Z$72,2,1),""))))</f>
        <v>0</v>
      </c>
      <c r="P8" s="75">
        <v>-3</v>
      </c>
      <c r="Q8" s="64">
        <f ca="1">IF(G8=15,VLOOKUP(P8,'Наклон вперед'!$P$2:$Q$72,2,1),IF(G8=14,VLOOKUP(P8,'Наклон вперед'!$S$2:$T$72,2,1),IF(G8=13,VLOOKUP(P8,'Наклон вперед'!$V$2:$W$72,2,1),IF(G8=12,VLOOKUP(P8,'Наклон вперед'!$Y$2:$Z$72,2,1),""))))</f>
        <v>1</v>
      </c>
      <c r="R8" s="75"/>
      <c r="S8" s="64">
        <f ca="1">IF(G8=15,VLOOKUP(R8,'Прыжок с места'!$P$2:$Q$72,2,1),IF(G8=14,VLOOKUP(R8,'Прыжок с места'!$S$2:$T$72,2,1),IF(G8=13,VLOOKUP(R8,'Прыжок с места'!$V$2:$W$72,2,1),IF(G8=12,VLOOKUP(R8,'Прыжок с места'!$Y$2:$Z$72,2,1),""))))</f>
        <v>0</v>
      </c>
      <c r="T8" s="76">
        <f ca="1">SUM(I8,K8,M8,O8,Q8,S8,)</f>
        <v>97</v>
      </c>
      <c r="U8" s="76">
        <f ca="1">RANK(T8,$T$8:$T$67)</f>
        <v>4</v>
      </c>
    </row>
    <row r="9" spans="1:21" x14ac:dyDescent="0.25">
      <c r="A9" s="71">
        <v>2</v>
      </c>
      <c r="B9" s="70"/>
      <c r="C9" s="71" t="s">
        <v>36</v>
      </c>
      <c r="D9" s="71"/>
      <c r="E9" s="71"/>
      <c r="F9" s="72">
        <v>39597</v>
      </c>
      <c r="G9" s="63">
        <f t="shared" ca="1" si="0"/>
        <v>15</v>
      </c>
      <c r="H9" s="73">
        <v>2.7777777777777779E-3</v>
      </c>
      <c r="I9" s="64">
        <f ca="1">IF(G9=15,VLOOKUP(H9,'Бег 1000 м'!$N$2:$O$194,2,1),IF(G9=14,VLOOKUP(H9,'Бег 1000 м'!$Q$2:$R$194,2,1),IF(G9=13,VLOOKUP(H9,'Бег 1000 м'!$T$2:$U$204,2,1),IF(G9=12,VLOOKUP(H9,'Бег 1000 м'!$W$2:$X$214,2,1),""))))</f>
        <v>42</v>
      </c>
      <c r="J9" s="74">
        <v>9</v>
      </c>
      <c r="K9" s="64">
        <f ca="1">IF(G9=15,VLOOKUP(J9,'Бег 60 м'!$M$2:$N$74,2,1),IF(G9=14,VLOOKUP(J9,'Бег 60 м'!$P$2:$Q$74,2,1),IF(G9=13,VLOOKUP(J9,'Бег 60 м'!$S$2:$T$74,2,1),IF(G9=12,VLOOKUP(J9,'Бег 60 м'!$V$2:$W$74,2,1),""))))</f>
        <v>54</v>
      </c>
      <c r="L9" s="75">
        <v>5</v>
      </c>
      <c r="M9" s="64">
        <f ca="1">IF(G9=15,VLOOKUP(L9,'Подт Отж'!$Q$2:$R$72,2,1),IF(G9=14,VLOOKUP(L9,'Подт Отж'!$T$2:$U$72,2,1),IF(G9=13,VLOOKUP(L9,'Подт Отж'!$W$2:$X$72,2,1),IF(G9=12,VLOOKUP(L9,'Подт Отж'!$Z$2:$AA$72,2,1),""))))</f>
        <v>3</v>
      </c>
      <c r="N9" s="75"/>
      <c r="O9" s="64">
        <f ca="1">IF(G9=15,VLOOKUP(N9,'Подъем туловища'!$P$2:$Q$72,2,1),IF(G9=14,VLOOKUP(N9,'Подъем туловища'!$S$2:$T$72,2,1),IF(G9=13,VLOOKUP(N9,'Подъем туловища'!$V$2:$W$72,2,1),IF(G9=12,VLOOKUP(N9,'Подъем туловища'!$Y$2:$Z$72,2,1),""))))</f>
        <v>0</v>
      </c>
      <c r="P9" s="75">
        <v>-2</v>
      </c>
      <c r="Q9" s="64">
        <f ca="1">IF(G9=15,VLOOKUP(P9,'Наклон вперед'!$P$2:$Q$72,2,1),IF(G9=14,VLOOKUP(P9,'Наклон вперед'!$S$2:$T$72,2,1),IF(G9=13,VLOOKUP(P9,'Наклон вперед'!$V$2:$W$72,2,1),IF(G9=12,VLOOKUP(P9,'Наклон вперед'!$Y$2:$Z$72,2,1),""))))</f>
        <v>2</v>
      </c>
      <c r="R9" s="75"/>
      <c r="S9" s="64">
        <f ca="1">IF(G9=15,VLOOKUP(R9,'Прыжок с места'!$P$2:$Q$72,2,1),IF(G9=14,VLOOKUP(R9,'Прыжок с места'!$S$2:$T$72,2,1),IF(G9=13,VLOOKUP(R9,'Прыжок с места'!$V$2:$W$72,2,1),IF(G9=12,VLOOKUP(R9,'Прыжок с места'!$Y$2:$Z$72,2,1),""))))</f>
        <v>0</v>
      </c>
      <c r="T9" s="76">
        <f t="shared" ref="T9:T67" ca="1" si="1">SUM(I9,K9,M9,O9,Q9,S9,)</f>
        <v>101</v>
      </c>
      <c r="U9" s="76">
        <f t="shared" ref="U9:U67" ca="1" si="2">RANK(T9,$T$8:$T$67)</f>
        <v>3</v>
      </c>
    </row>
    <row r="10" spans="1:21" x14ac:dyDescent="0.25">
      <c r="A10" s="71">
        <v>3</v>
      </c>
      <c r="B10" s="70"/>
      <c r="C10" s="71" t="s">
        <v>36</v>
      </c>
      <c r="D10" s="71"/>
      <c r="E10" s="71"/>
      <c r="F10" s="72">
        <v>39597</v>
      </c>
      <c r="G10" s="63">
        <f t="shared" ca="1" si="0"/>
        <v>15</v>
      </c>
      <c r="H10" s="73">
        <v>2.7777777777777779E-3</v>
      </c>
      <c r="I10" s="64">
        <f ca="1">IF(G10=15,VLOOKUP(H10,'Бег 1000 м'!$N$2:$O$194,2,1),IF(G10=14,VLOOKUP(H10,'Бег 1000 м'!$Q$2:$R$194,2,1),IF(G10=13,VLOOKUP(H10,'Бег 1000 м'!$T$2:$U$204,2,1),IF(G10=12,VLOOKUP(H10,'Бег 1000 м'!$W$2:$X$214,2,1),""))))</f>
        <v>42</v>
      </c>
      <c r="J10" s="74">
        <v>9</v>
      </c>
      <c r="K10" s="64">
        <f ca="1">IF(G10=15,VLOOKUP(J10,'Бег 60 м'!$M$2:$N$74,2,1),IF(G10=14,VLOOKUP(J10,'Бег 60 м'!$P$2:$Q$74,2,1),IF(G10=13,VLOOKUP(J10,'Бег 60 м'!$S$2:$T$74,2,1),IF(G10=12,VLOOKUP(J10,'Бег 60 м'!$V$2:$W$74,2,1),""))))</f>
        <v>54</v>
      </c>
      <c r="L10" s="75">
        <v>5</v>
      </c>
      <c r="M10" s="64">
        <f ca="1">IF(G10=15,VLOOKUP(L10,'Подт Отж'!$Q$2:$R$72,2,1),IF(G10=14,VLOOKUP(L10,'Подт Отж'!$T$2:$U$72,2,1),IF(G10=13,VLOOKUP(L10,'Подт Отж'!$W$2:$X$72,2,1),IF(G10=12,VLOOKUP(L10,'Подт Отж'!$Z$2:$AA$72,2,1),""))))</f>
        <v>3</v>
      </c>
      <c r="N10" s="75"/>
      <c r="O10" s="64">
        <f ca="1">IF(G10=15,VLOOKUP(N10,'Подъем туловища'!$P$2:$Q$72,2,1),IF(G10=14,VLOOKUP(N10,'Подъем туловища'!$S$2:$T$72,2,1),IF(G10=13,VLOOKUP(N10,'Подъем туловища'!$V$2:$W$72,2,1),IF(G10=12,VLOOKUP(N10,'Подъем туловища'!$Y$2:$Z$72,2,1),""))))</f>
        <v>0</v>
      </c>
      <c r="P10" s="75">
        <v>-1</v>
      </c>
      <c r="Q10" s="64">
        <f ca="1">IF(G10=15,VLOOKUP(P10,'Наклон вперед'!$P$2:$Q$72,2,1),IF(G10=14,VLOOKUP(P10,'Наклон вперед'!$S$2:$T$72,2,1),IF(G10=13,VLOOKUP(P10,'Наклон вперед'!$V$2:$W$72,2,1),IF(G10=12,VLOOKUP(P10,'Наклон вперед'!$Y$2:$Z$72,2,1),""))))</f>
        <v>3</v>
      </c>
      <c r="R10" s="75"/>
      <c r="S10" s="64">
        <f ca="1">IF(G10=15,VLOOKUP(R10,'Прыжок с места'!$P$2:$Q$72,2,1),IF(G10=14,VLOOKUP(R10,'Прыжок с места'!$S$2:$T$72,2,1),IF(G10=13,VLOOKUP(R10,'Прыжок с места'!$V$2:$W$72,2,1),IF(G10=12,VLOOKUP(R10,'Прыжок с места'!$Y$2:$Z$72,2,1),""))))</f>
        <v>0</v>
      </c>
      <c r="T10" s="76">
        <f t="shared" ca="1" si="1"/>
        <v>102</v>
      </c>
      <c r="U10" s="76">
        <f t="shared" ca="1" si="2"/>
        <v>2</v>
      </c>
    </row>
    <row r="11" spans="1:21" x14ac:dyDescent="0.25">
      <c r="A11" s="71">
        <v>4</v>
      </c>
      <c r="B11" s="70"/>
      <c r="C11" s="71" t="s">
        <v>36</v>
      </c>
      <c r="D11" s="71"/>
      <c r="E11" s="71"/>
      <c r="F11" s="72">
        <v>39597</v>
      </c>
      <c r="G11" s="63">
        <f t="shared" ca="1" si="0"/>
        <v>15</v>
      </c>
      <c r="H11" s="73">
        <v>2.7777777777777779E-3</v>
      </c>
      <c r="I11" s="64">
        <f ca="1">IF(G11=15,VLOOKUP(H11,'Бег 1000 м'!$N$2:$O$194,2,1),IF(G11=14,VLOOKUP(H11,'Бег 1000 м'!$Q$2:$R$194,2,1),IF(G11=13,VLOOKUP(H11,'Бег 1000 м'!$T$2:$U$204,2,1),IF(G11=12,VLOOKUP(H11,'Бег 1000 м'!$W$2:$X$214,2,1),""))))</f>
        <v>42</v>
      </c>
      <c r="J11" s="74">
        <v>9</v>
      </c>
      <c r="K11" s="64">
        <f ca="1">IF(G11=15,VLOOKUP(J11,'Бег 60 м'!$M$2:$N$74,2,1),IF(G11=14,VLOOKUP(J11,'Бег 60 м'!$P$2:$Q$74,2,1),IF(G11=13,VLOOKUP(J11,'Бег 60 м'!$S$2:$T$74,2,1),IF(G11=12,VLOOKUP(J11,'Бег 60 м'!$V$2:$W$74,2,1),""))))</f>
        <v>54</v>
      </c>
      <c r="L11" s="75">
        <v>5</v>
      </c>
      <c r="M11" s="64">
        <f ca="1">IF(G11=15,VLOOKUP(L11,'Подт Отж'!$Q$2:$R$72,2,1),IF(G11=14,VLOOKUP(L11,'Подт Отж'!$T$2:$U$72,2,1),IF(G11=13,VLOOKUP(L11,'Подт Отж'!$W$2:$X$72,2,1),IF(G11=12,VLOOKUP(L11,'Подт Отж'!$Z$2:$AA$72,2,1),""))))</f>
        <v>3</v>
      </c>
      <c r="N11" s="75"/>
      <c r="O11" s="64">
        <f ca="1">IF(G11=15,VLOOKUP(N11,'Подъем туловища'!$P$2:$Q$72,2,1),IF(G11=14,VLOOKUP(N11,'Подъем туловища'!$S$2:$T$72,2,1),IF(G11=13,VLOOKUP(N11,'Подъем туловища'!$V$2:$W$72,2,1),IF(G11=12,VLOOKUP(N11,'Подъем туловища'!$Y$2:$Z$72,2,1),""))))</f>
        <v>0</v>
      </c>
      <c r="P11" s="75">
        <v>0</v>
      </c>
      <c r="Q11" s="64">
        <f ca="1">IF(G11=15,VLOOKUP(P11,'Наклон вперед'!$P$2:$Q$72,2,1),IF(G11=14,VLOOKUP(P11,'Наклон вперед'!$S$2:$T$72,2,1),IF(G11=13,VLOOKUP(P11,'Наклон вперед'!$V$2:$W$72,2,1),IF(G11=12,VLOOKUP(P11,'Наклон вперед'!$Y$2:$Z$72,2,1),""))))</f>
        <v>4</v>
      </c>
      <c r="R11" s="75"/>
      <c r="S11" s="64">
        <f ca="1">IF(G11=15,VLOOKUP(R11,'Прыжок с места'!$P$2:$Q$72,2,1),IF(G11=14,VLOOKUP(R11,'Прыжок с места'!$S$2:$T$72,2,1),IF(G11=13,VLOOKUP(R11,'Прыжок с места'!$V$2:$W$72,2,1),IF(G11=12,VLOOKUP(R11,'Прыжок с места'!$Y$2:$Z$72,2,1),""))))</f>
        <v>0</v>
      </c>
      <c r="T11" s="76">
        <f t="shared" ca="1" si="1"/>
        <v>103</v>
      </c>
      <c r="U11" s="76">
        <f t="shared" ca="1" si="2"/>
        <v>1</v>
      </c>
    </row>
    <row r="12" spans="1:21" x14ac:dyDescent="0.25">
      <c r="A12" s="71">
        <v>5</v>
      </c>
      <c r="B12" s="70"/>
      <c r="C12" s="71" t="s">
        <v>36</v>
      </c>
      <c r="D12" s="71"/>
      <c r="E12" s="71"/>
      <c r="F12" s="72">
        <v>39597</v>
      </c>
      <c r="G12" s="63">
        <f t="shared" ca="1" si="0"/>
        <v>15</v>
      </c>
      <c r="H12" s="73"/>
      <c r="I12" s="64">
        <f ca="1">IF(G12=15,VLOOKUP(H12,'Бег 1000 м'!$N$2:$O$194,2,1),IF(G12=14,VLOOKUP(H12,'Бег 1000 м'!$Q$2:$R$194,2,1),IF(G12=13,VLOOKUP(H12,'Бег 1000 м'!$T$2:$U$204,2,1),IF(G12=12,VLOOKUP(H12,'Бег 1000 м'!$W$2:$X$214,2,1),""))))</f>
        <v>0</v>
      </c>
      <c r="J12" s="74"/>
      <c r="K12" s="64">
        <f ca="1">IF(G12=15,VLOOKUP(J12,'Бег 60 м'!$M$2:$N$74,2,1),IF(G12=14,VLOOKUP(J12,'Бег 60 м'!$P$2:$Q$74,2,1),IF(G12=13,VLOOKUP(J12,'Бег 60 м'!$S$2:$T$74,2,1),IF(G12=12,VLOOKUP(J12,'Бег 60 м'!$V$2:$W$74,2,1),""))))</f>
        <v>0</v>
      </c>
      <c r="L12" s="75">
        <v>5</v>
      </c>
      <c r="M12" s="64">
        <f ca="1">IF(G12=15,VLOOKUP(L12,'Подт Отж'!$Q$2:$R$72,2,1),IF(G12=14,VLOOKUP(L12,'Подт Отж'!$T$2:$U$72,2,1),IF(G12=13,VLOOKUP(L12,'Подт Отж'!$W$2:$X$72,2,1),IF(G12=12,VLOOKUP(L12,'Подт Отж'!$Z$2:$AA$72,2,1),""))))</f>
        <v>3</v>
      </c>
      <c r="N12" s="75"/>
      <c r="O12" s="64">
        <f ca="1">IF(G12=15,VLOOKUP(N12,'Подъем туловища'!$P$2:$Q$72,2,1),IF(G12=14,VLOOKUP(N12,'Подъем туловища'!$S$2:$T$72,2,1),IF(G12=13,VLOOKUP(N12,'Подъем туловища'!$V$2:$W$72,2,1),IF(G12=12,VLOOKUP(N12,'Подъем туловища'!$Y$2:$Z$72,2,1),""))))</f>
        <v>0</v>
      </c>
      <c r="P12" s="75">
        <v>16</v>
      </c>
      <c r="Q12" s="64">
        <f ca="1">IF(G12=15,VLOOKUP(P12,'Наклон вперед'!$P$2:$Q$72,2,1),IF(G12=14,VLOOKUP(P12,'Наклон вперед'!$S$2:$T$72,2,1),IF(G12=13,VLOOKUP(P12,'Наклон вперед'!$V$2:$W$72,2,1),IF(G12=12,VLOOKUP(P12,'Наклон вперед'!$Y$2:$Z$72,2,1),""))))</f>
        <v>35</v>
      </c>
      <c r="R12" s="75"/>
      <c r="S12" s="64">
        <f ca="1">IF(G12=15,VLOOKUP(R12,'Прыжок с места'!$P$2:$Q$72,2,1),IF(G12=14,VLOOKUP(R12,'Прыжок с места'!$S$2:$T$72,2,1),IF(G12=13,VLOOKUP(R12,'Прыжок с места'!$V$2:$W$72,2,1),IF(G12=12,VLOOKUP(R12,'Прыжок с места'!$Y$2:$Z$72,2,1),""))))</f>
        <v>0</v>
      </c>
      <c r="T12" s="76">
        <f t="shared" ca="1" si="1"/>
        <v>38</v>
      </c>
      <c r="U12" s="76">
        <f t="shared" ca="1" si="2"/>
        <v>6</v>
      </c>
    </row>
    <row r="13" spans="1:21" x14ac:dyDescent="0.25">
      <c r="A13" s="71">
        <v>6</v>
      </c>
      <c r="B13" s="70"/>
      <c r="C13" s="71" t="s">
        <v>36</v>
      </c>
      <c r="D13" s="71"/>
      <c r="E13" s="71"/>
      <c r="F13" s="72">
        <v>39597</v>
      </c>
      <c r="G13" s="63">
        <f t="shared" ca="1" si="0"/>
        <v>15</v>
      </c>
      <c r="H13" s="73"/>
      <c r="I13" s="64">
        <f ca="1">IF(G13=15,VLOOKUP(H13,'Бег 1000 м'!$N$2:$O$194,2,1),IF(G13=14,VLOOKUP(H13,'Бег 1000 м'!$Q$2:$R$194,2,1),IF(G13=13,VLOOKUP(H13,'Бег 1000 м'!$T$2:$U$204,2,1),IF(G13=12,VLOOKUP(H13,'Бег 1000 м'!$W$2:$X$214,2,1),""))))</f>
        <v>0</v>
      </c>
      <c r="J13" s="74"/>
      <c r="K13" s="64">
        <f ca="1">IF(G13=15,VLOOKUP(J13,'Бег 60 м'!$M$2:$N$74,2,1),IF(G13=14,VLOOKUP(J13,'Бег 60 м'!$P$2:$Q$74,2,1),IF(G13=13,VLOOKUP(J13,'Бег 60 м'!$S$2:$T$74,2,1),IF(G13=12,VLOOKUP(J13,'Бег 60 м'!$V$2:$W$74,2,1),""))))</f>
        <v>0</v>
      </c>
      <c r="L13" s="75">
        <v>2</v>
      </c>
      <c r="M13" s="64">
        <f ca="1">IF(G13=15,VLOOKUP(L13,'Подт Отж'!$Q$2:$R$72,2,1),IF(G13=14,VLOOKUP(L13,'Подт Отж'!$T$2:$U$72,2,1),IF(G13=13,VLOOKUP(L13,'Подт Отж'!$W$2:$X$72,2,1),IF(G13=12,VLOOKUP(L13,'Подт Отж'!$Z$2:$AA$72,2,1),""))))</f>
        <v>0</v>
      </c>
      <c r="N13" s="75"/>
      <c r="O13" s="64">
        <f ca="1">IF(G13=15,VLOOKUP(N13,'Подъем туловища'!$P$2:$Q$72,2,1),IF(G13=14,VLOOKUP(N13,'Подъем туловища'!$S$2:$T$72,2,1),IF(G13=13,VLOOKUP(N13,'Подъем туловища'!$V$2:$W$72,2,1),IF(G13=12,VLOOKUP(N13,'Подъем туловища'!$Y$2:$Z$72,2,1),""))))</f>
        <v>0</v>
      </c>
      <c r="P13" s="75">
        <v>-40</v>
      </c>
      <c r="Q13" s="64">
        <f ca="1">IF(G13=15,VLOOKUP(P13,'Наклон вперед'!$P$2:$Q$72,2,1),IF(G13=14,VLOOKUP(P13,'Наклон вперед'!$S$2:$T$72,2,1),IF(G13=13,VLOOKUP(P13,'Наклон вперед'!$V$2:$W$72,2,1),IF(G13=12,VLOOKUP(P13,'Наклон вперед'!$Y$2:$Z$72,2,1),""))))</f>
        <v>0</v>
      </c>
      <c r="R13" s="75"/>
      <c r="S13" s="64">
        <f ca="1">IF(G13=15,VLOOKUP(R13,'Прыжок с места'!$P$2:$Q$72,2,1),IF(G13=14,VLOOKUP(R13,'Прыжок с места'!$S$2:$T$72,2,1),IF(G13=13,VLOOKUP(R13,'Прыжок с места'!$V$2:$W$72,2,1),IF(G13=12,VLOOKUP(R13,'Прыжок с места'!$Y$2:$Z$72,2,1),""))))</f>
        <v>0</v>
      </c>
      <c r="T13" s="76">
        <f t="shared" ca="1" si="1"/>
        <v>0</v>
      </c>
      <c r="U13" s="76">
        <f t="shared" ca="1" si="2"/>
        <v>10</v>
      </c>
    </row>
    <row r="14" spans="1:21" x14ac:dyDescent="0.25">
      <c r="A14" s="71">
        <v>7</v>
      </c>
      <c r="B14" s="70"/>
      <c r="C14" s="71" t="s">
        <v>36</v>
      </c>
      <c r="D14" s="71"/>
      <c r="E14" s="71"/>
      <c r="F14" s="72">
        <v>39597</v>
      </c>
      <c r="G14" s="63">
        <f t="shared" ca="1" si="0"/>
        <v>15</v>
      </c>
      <c r="H14" s="73"/>
      <c r="I14" s="64">
        <f ca="1">IF(G14=15,VLOOKUP(H14,'Бег 1000 м'!$N$2:$O$194,2,1),IF(G14=14,VLOOKUP(H14,'Бег 1000 м'!$Q$2:$R$194,2,1),IF(G14=13,VLOOKUP(H14,'Бег 1000 м'!$T$2:$U$204,2,1),IF(G14=12,VLOOKUP(H14,'Бег 1000 м'!$W$2:$X$214,2,1),""))))</f>
        <v>0</v>
      </c>
      <c r="J14" s="74"/>
      <c r="K14" s="64">
        <f ca="1">IF(G14=15,VLOOKUP(J14,'Бег 60 м'!$M$2:$N$74,2,1),IF(G14=14,VLOOKUP(J14,'Бег 60 м'!$P$2:$Q$74,2,1),IF(G14=13,VLOOKUP(J14,'Бег 60 м'!$S$2:$T$74,2,1),IF(G14=12,VLOOKUP(J14,'Бег 60 м'!$V$2:$W$74,2,1),""))))</f>
        <v>0</v>
      </c>
      <c r="L14" s="75">
        <v>3</v>
      </c>
      <c r="M14" s="64">
        <f ca="1">IF(G14=15,VLOOKUP(L14,'Подт Отж'!$Q$2:$R$72,2,1),IF(G14=14,VLOOKUP(L14,'Подт Отж'!$T$2:$U$72,2,1),IF(G14=13,VLOOKUP(L14,'Подт Отж'!$W$2:$X$72,2,1),IF(G14=12,VLOOKUP(L14,'Подт Отж'!$Z$2:$AA$72,2,1),""))))</f>
        <v>1</v>
      </c>
      <c r="N14" s="75"/>
      <c r="O14" s="64">
        <f ca="1">IF(G14=15,VLOOKUP(N14,'Подъем туловища'!$P$2:$Q$72,2,1),IF(G14=14,VLOOKUP(N14,'Подъем туловища'!$S$2:$T$72,2,1),IF(G14=13,VLOOKUP(N14,'Подъем туловища'!$V$2:$W$72,2,1),IF(G14=12,VLOOKUP(N14,'Подъем туловища'!$Y$2:$Z$72,2,1),""))))</f>
        <v>0</v>
      </c>
      <c r="P14" s="75">
        <v>-40</v>
      </c>
      <c r="Q14" s="64">
        <f ca="1">IF(G14=15,VLOOKUP(P14,'Наклон вперед'!$P$2:$Q$72,2,1),IF(G14=14,VLOOKUP(P14,'Наклон вперед'!$S$2:$T$72,2,1),IF(G14=13,VLOOKUP(P14,'Наклон вперед'!$V$2:$W$72,2,1),IF(G14=12,VLOOKUP(P14,'Наклон вперед'!$Y$2:$Z$72,2,1),""))))</f>
        <v>0</v>
      </c>
      <c r="R14" s="75">
        <v>154</v>
      </c>
      <c r="S14" s="64">
        <f ca="1">IF(G14=15,VLOOKUP(R14,'Прыжок с места'!$P$2:$Q$72,2,1),IF(G14=14,VLOOKUP(R14,'Прыжок с места'!$S$2:$T$72,2,1),IF(G14=13,VLOOKUP(R14,'Прыжок с места'!$V$2:$W$72,2,1),IF(G14=12,VLOOKUP(R14,'Прыжок с места'!$Y$2:$Z$72,2,1),""))))</f>
        <v>15</v>
      </c>
      <c r="T14" s="76">
        <f t="shared" ca="1" si="1"/>
        <v>16</v>
      </c>
      <c r="U14" s="76">
        <f t="shared" ca="1" si="2"/>
        <v>7</v>
      </c>
    </row>
    <row r="15" spans="1:21" x14ac:dyDescent="0.25">
      <c r="A15" s="71">
        <v>8</v>
      </c>
      <c r="B15" s="70"/>
      <c r="C15" s="71" t="s">
        <v>36</v>
      </c>
      <c r="D15" s="71"/>
      <c r="E15" s="71"/>
      <c r="F15" s="72">
        <v>39597</v>
      </c>
      <c r="G15" s="63">
        <f t="shared" ca="1" si="0"/>
        <v>15</v>
      </c>
      <c r="H15" s="73"/>
      <c r="I15" s="64">
        <f ca="1">IF(G15=15,VLOOKUP(H15,'Бег 1000 м'!$N$2:$O$194,2,1),IF(G15=14,VLOOKUP(H15,'Бег 1000 м'!$Q$2:$R$194,2,1),IF(G15=13,VLOOKUP(H15,'Бег 1000 м'!$T$2:$U$204,2,1),IF(G15=12,VLOOKUP(H15,'Бег 1000 м'!$W$2:$X$214,2,1),""))))</f>
        <v>0</v>
      </c>
      <c r="J15" s="74"/>
      <c r="K15" s="64">
        <f ca="1">IF(G15=15,VLOOKUP(J15,'Бег 60 м'!$M$2:$N$74,2,1),IF(G15=14,VLOOKUP(J15,'Бег 60 м'!$P$2:$Q$74,2,1),IF(G15=13,VLOOKUP(J15,'Бег 60 м'!$S$2:$T$74,2,1),IF(G15=12,VLOOKUP(J15,'Бег 60 м'!$V$2:$W$74,2,1),""))))</f>
        <v>0</v>
      </c>
      <c r="L15" s="75"/>
      <c r="M15" s="64">
        <f ca="1">IF(G15=15,VLOOKUP(L15,'Подт Отж'!$Q$2:$R$72,2,1),IF(G15=14,VLOOKUP(L15,'Подт Отж'!$T$2:$U$72,2,1),IF(G15=13,VLOOKUP(L15,'Подт Отж'!$W$2:$X$72,2,1),IF(G15=12,VLOOKUP(L15,'Подт Отж'!$Z$2:$AA$72,2,1),""))))</f>
        <v>0</v>
      </c>
      <c r="N15" s="75"/>
      <c r="O15" s="64">
        <f ca="1">IF(G15=15,VLOOKUP(N15,'Подъем туловища'!$P$2:$Q$72,2,1),IF(G15=14,VLOOKUP(N15,'Подъем туловища'!$S$2:$T$72,2,1),IF(G15=13,VLOOKUP(N15,'Подъем туловища'!$V$2:$W$72,2,1),IF(G15=12,VLOOKUP(N15,'Подъем туловища'!$Y$2:$Z$72,2,1),""))))</f>
        <v>0</v>
      </c>
      <c r="P15" s="75">
        <v>-40</v>
      </c>
      <c r="Q15" s="64">
        <f ca="1">IF(G15=15,VLOOKUP(P15,'Наклон вперед'!$P$2:$Q$72,2,1),IF(G15=14,VLOOKUP(P15,'Наклон вперед'!$S$2:$T$72,2,1),IF(G15=13,VLOOKUP(P15,'Наклон вперед'!$V$2:$W$72,2,1),IF(G15=12,VLOOKUP(P15,'Наклон вперед'!$Y$2:$Z$72,2,1),""))))</f>
        <v>0</v>
      </c>
      <c r="R15" s="75"/>
      <c r="S15" s="64">
        <f ca="1">IF(G15=15,VLOOKUP(R15,'Прыжок с места'!$P$2:$Q$72,2,1),IF(G15=14,VLOOKUP(R15,'Прыжок с места'!$S$2:$T$72,2,1),IF(G15=13,VLOOKUP(R15,'Прыжок с места'!$V$2:$W$72,2,1),IF(G15=12,VLOOKUP(R15,'Прыжок с места'!$Y$2:$Z$72,2,1),""))))</f>
        <v>0</v>
      </c>
      <c r="T15" s="76">
        <f t="shared" ca="1" si="1"/>
        <v>0</v>
      </c>
      <c r="U15" s="76">
        <f t="shared" ca="1" si="2"/>
        <v>10</v>
      </c>
    </row>
    <row r="16" spans="1:21" x14ac:dyDescent="0.25">
      <c r="A16" s="71">
        <v>9</v>
      </c>
      <c r="B16" s="70"/>
      <c r="C16" s="71" t="s">
        <v>36</v>
      </c>
      <c r="D16" s="71"/>
      <c r="E16" s="71"/>
      <c r="F16" s="72">
        <v>39597</v>
      </c>
      <c r="G16" s="63">
        <f t="shared" ca="1" si="0"/>
        <v>15</v>
      </c>
      <c r="H16" s="73"/>
      <c r="I16" s="64">
        <f ca="1">IF(G16=15,VLOOKUP(H16,'Бег 1000 м'!$N$2:$O$194,2,1),IF(G16=14,VLOOKUP(H16,'Бег 1000 м'!$Q$2:$R$194,2,1),IF(G16=13,VLOOKUP(H16,'Бег 1000 м'!$T$2:$U$204,2,1),IF(G16=12,VLOOKUP(H16,'Бег 1000 м'!$W$2:$X$214,2,1),""))))</f>
        <v>0</v>
      </c>
      <c r="J16" s="74">
        <v>9</v>
      </c>
      <c r="K16" s="64">
        <f ca="1">IF(G16=15,VLOOKUP(J16,'Бег 60 м'!$M$2:$N$74,2,1),IF(G16=14,VLOOKUP(J16,'Бег 60 м'!$P$2:$Q$74,2,1),IF(G16=13,VLOOKUP(J16,'Бег 60 м'!$S$2:$T$74,2,1),IF(G16=12,VLOOKUP(J16,'Бег 60 м'!$V$2:$W$74,2,1),""))))</f>
        <v>54</v>
      </c>
      <c r="L16" s="75"/>
      <c r="M16" s="64">
        <f ca="1">IF(G16=15,VLOOKUP(L16,'Подт Отж'!$Q$2:$R$72,2,1),IF(G16=14,VLOOKUP(L16,'Подт Отж'!$T$2:$U$72,2,1),IF(G16=13,VLOOKUP(L16,'Подт Отж'!$W$2:$X$72,2,1),IF(G16=12,VLOOKUP(L16,'Подт Отж'!$Z$2:$AA$72,2,1),""))))</f>
        <v>0</v>
      </c>
      <c r="N16" s="75"/>
      <c r="O16" s="64">
        <f ca="1">IF(G16=15,VLOOKUP(N16,'Подъем туловища'!$P$2:$Q$72,2,1),IF(G16=14,VLOOKUP(N16,'Подъем туловища'!$S$2:$T$72,2,1),IF(G16=13,VLOOKUP(N16,'Подъем туловища'!$V$2:$W$72,2,1),IF(G16=12,VLOOKUP(N16,'Подъем туловища'!$Y$2:$Z$72,2,1),""))))</f>
        <v>0</v>
      </c>
      <c r="P16" s="75">
        <v>-40</v>
      </c>
      <c r="Q16" s="64">
        <f ca="1">IF(G16=15,VLOOKUP(P16,'Наклон вперед'!$P$2:$Q$72,2,1),IF(G16=14,VLOOKUP(P16,'Наклон вперед'!$S$2:$T$72,2,1),IF(G16=13,VLOOKUP(P16,'Наклон вперед'!$V$2:$W$72,2,1),IF(G16=12,VLOOKUP(P16,'Наклон вперед'!$Y$2:$Z$72,2,1),""))))</f>
        <v>0</v>
      </c>
      <c r="R16" s="75"/>
      <c r="S16" s="64">
        <f ca="1">IF(G16=15,VLOOKUP(R16,'Прыжок с места'!$P$2:$Q$72,2,1),IF(G16=14,VLOOKUP(R16,'Прыжок с места'!$S$2:$T$72,2,1),IF(G16=13,VLOOKUP(R16,'Прыжок с места'!$V$2:$W$72,2,1),IF(G16=12,VLOOKUP(R16,'Прыжок с места'!$Y$2:$Z$72,2,1),""))))</f>
        <v>0</v>
      </c>
      <c r="T16" s="76">
        <f t="shared" ca="1" si="1"/>
        <v>54</v>
      </c>
      <c r="U16" s="76">
        <f t="shared" ca="1" si="2"/>
        <v>5</v>
      </c>
    </row>
    <row r="17" spans="1:21" x14ac:dyDescent="0.25">
      <c r="A17" s="71">
        <v>10</v>
      </c>
      <c r="B17" s="70"/>
      <c r="C17" s="71" t="s">
        <v>36</v>
      </c>
      <c r="D17" s="71"/>
      <c r="E17" s="71"/>
      <c r="F17" s="72">
        <v>39597</v>
      </c>
      <c r="G17" s="63">
        <f t="shared" ca="1" si="0"/>
        <v>15</v>
      </c>
      <c r="H17" s="73"/>
      <c r="I17" s="64">
        <f ca="1">IF(G17=15,VLOOKUP(H17,'Бег 1000 м'!$N$2:$O$194,2,1),IF(G17=14,VLOOKUP(H17,'Бег 1000 м'!$Q$2:$R$194,2,1),IF(G17=13,VLOOKUP(H17,'Бег 1000 м'!$T$2:$U$204,2,1),IF(G17=12,VLOOKUP(H17,'Бег 1000 м'!$W$2:$X$214,2,1),""))))</f>
        <v>0</v>
      </c>
      <c r="J17" s="74"/>
      <c r="K17" s="64">
        <f ca="1">IF(G17=15,VLOOKUP(J17,'Бег 60 м'!$M$2:$N$74,2,1),IF(G17=14,VLOOKUP(J17,'Бег 60 м'!$P$2:$Q$74,2,1),IF(G17=13,VLOOKUP(J17,'Бег 60 м'!$S$2:$T$74,2,1),IF(G17=12,VLOOKUP(J17,'Бег 60 м'!$V$2:$W$74,2,1),""))))</f>
        <v>0</v>
      </c>
      <c r="L17" s="75"/>
      <c r="M17" s="64">
        <f ca="1">IF(G17=15,VLOOKUP(L17,'Подт Отж'!$Q$2:$R$72,2,1),IF(G17=14,VLOOKUP(L17,'Подт Отж'!$T$2:$U$72,2,1),IF(G17=13,VLOOKUP(L17,'Подт Отж'!$W$2:$X$72,2,1),IF(G17=12,VLOOKUP(L17,'Подт Отж'!$Z$2:$AA$72,2,1),""))))</f>
        <v>0</v>
      </c>
      <c r="N17" s="75"/>
      <c r="O17" s="64">
        <f ca="1">IF(G17=15,VLOOKUP(N17,'Подъем туловища'!$P$2:$Q$72,2,1),IF(G17=14,VLOOKUP(N17,'Подъем туловища'!$S$2:$T$72,2,1),IF(G17=13,VLOOKUP(N17,'Подъем туловища'!$V$2:$W$72,2,1),IF(G17=12,VLOOKUP(N17,'Подъем туловища'!$Y$2:$Z$72,2,1),""))))</f>
        <v>0</v>
      </c>
      <c r="P17" s="75">
        <v>-40</v>
      </c>
      <c r="Q17" s="64">
        <f ca="1">IF(G17=15,VLOOKUP(P17,'Наклон вперед'!$P$2:$Q$72,2,1),IF(G17=14,VLOOKUP(P17,'Наклон вперед'!$S$2:$T$72,2,1),IF(G17=13,VLOOKUP(P17,'Наклон вперед'!$V$2:$W$72,2,1),IF(G17=12,VLOOKUP(P17,'Наклон вперед'!$Y$2:$Z$72,2,1),""))))</f>
        <v>0</v>
      </c>
      <c r="R17" s="75"/>
      <c r="S17" s="64">
        <f ca="1">IF(G17=15,VLOOKUP(R17,'Прыжок с места'!$P$2:$Q$72,2,1),IF(G17=14,VLOOKUP(R17,'Прыжок с места'!$S$2:$T$72,2,1),IF(G17=13,VLOOKUP(R17,'Прыжок с места'!$V$2:$W$72,2,1),IF(G17=12,VLOOKUP(R17,'Прыжок с места'!$Y$2:$Z$72,2,1),""))))</f>
        <v>0</v>
      </c>
      <c r="T17" s="76">
        <f t="shared" ca="1" si="1"/>
        <v>0</v>
      </c>
      <c r="U17" s="76">
        <f t="shared" ca="1" si="2"/>
        <v>10</v>
      </c>
    </row>
    <row r="18" spans="1:21" x14ac:dyDescent="0.25">
      <c r="A18" s="71">
        <v>11</v>
      </c>
      <c r="B18" s="70"/>
      <c r="C18" s="71" t="s">
        <v>36</v>
      </c>
      <c r="D18" s="71"/>
      <c r="E18" s="71"/>
      <c r="F18" s="72">
        <v>39597</v>
      </c>
      <c r="G18" s="63">
        <f t="shared" ca="1" si="0"/>
        <v>15</v>
      </c>
      <c r="H18" s="73"/>
      <c r="I18" s="64">
        <f ca="1">IF(G18=15,VLOOKUP(H18,'Бег 1000 м'!$N$2:$O$194,2,1),IF(G18=14,VLOOKUP(H18,'Бег 1000 м'!$Q$2:$R$194,2,1),IF(G18=13,VLOOKUP(H18,'Бег 1000 м'!$T$2:$U$204,2,1),IF(G18=12,VLOOKUP(H18,'Бег 1000 м'!$W$2:$X$214,2,1),""))))</f>
        <v>0</v>
      </c>
      <c r="J18" s="74"/>
      <c r="K18" s="64">
        <f ca="1">IF(G18=15,VLOOKUP(J18,'Бег 60 м'!$M$2:$N$74,2,1),IF(G18=14,VLOOKUP(J18,'Бег 60 м'!$P$2:$Q$74,2,1),IF(G18=13,VLOOKUP(J18,'Бег 60 м'!$S$2:$T$74,2,1),IF(G18=12,VLOOKUP(J18,'Бег 60 м'!$V$2:$W$74,2,1),""))))</f>
        <v>0</v>
      </c>
      <c r="L18" s="75"/>
      <c r="M18" s="64">
        <f ca="1">IF(G18=15,VLOOKUP(L18,'Подт Отж'!$Q$2:$R$72,2,1),IF(G18=14,VLOOKUP(L18,'Подт Отж'!$T$2:$U$72,2,1),IF(G18=13,VLOOKUP(L18,'Подт Отж'!$W$2:$X$72,2,1),IF(G18=12,VLOOKUP(L18,'Подт Отж'!$Z$2:$AA$72,2,1),""))))</f>
        <v>0</v>
      </c>
      <c r="N18" s="75"/>
      <c r="O18" s="64">
        <f ca="1">IF(G18=15,VLOOKUP(N18,'Подъем туловища'!$P$2:$Q$72,2,1),IF(G18=14,VLOOKUP(N18,'Подъем туловища'!$S$2:$T$72,2,1),IF(G18=13,VLOOKUP(N18,'Подъем туловища'!$V$2:$W$72,2,1),IF(G18=12,VLOOKUP(N18,'Подъем туловища'!$Y$2:$Z$72,2,1),""))))</f>
        <v>0</v>
      </c>
      <c r="P18" s="75">
        <v>-40</v>
      </c>
      <c r="Q18" s="64">
        <f ca="1">IF(G18=15,VLOOKUP(P18,'Наклон вперед'!$P$2:$Q$72,2,1),IF(G18=14,VLOOKUP(P18,'Наклон вперед'!$S$2:$T$72,2,1),IF(G18=13,VLOOKUP(P18,'Наклон вперед'!$V$2:$W$72,2,1),IF(G18=12,VLOOKUP(P18,'Наклон вперед'!$Y$2:$Z$72,2,1),""))))</f>
        <v>0</v>
      </c>
      <c r="R18" s="75"/>
      <c r="S18" s="64">
        <f ca="1">IF(G18=15,VLOOKUP(R18,'Прыжок с места'!$P$2:$Q$72,2,1),IF(G18=14,VLOOKUP(R18,'Прыжок с места'!$S$2:$T$72,2,1),IF(G18=13,VLOOKUP(R18,'Прыжок с места'!$V$2:$W$72,2,1),IF(G18=12,VLOOKUP(R18,'Прыжок с места'!$Y$2:$Z$72,2,1),""))))</f>
        <v>0</v>
      </c>
      <c r="T18" s="76">
        <f t="shared" ca="1" si="1"/>
        <v>0</v>
      </c>
      <c r="U18" s="76">
        <f t="shared" ca="1" si="2"/>
        <v>10</v>
      </c>
    </row>
    <row r="19" spans="1:21" x14ac:dyDescent="0.25">
      <c r="A19" s="71">
        <v>12</v>
      </c>
      <c r="B19" s="70"/>
      <c r="C19" s="71" t="s">
        <v>36</v>
      </c>
      <c r="D19" s="71"/>
      <c r="E19" s="71"/>
      <c r="F19" s="72">
        <v>39597</v>
      </c>
      <c r="G19" s="63">
        <f t="shared" ca="1" si="0"/>
        <v>15</v>
      </c>
      <c r="H19" s="73"/>
      <c r="I19" s="64">
        <f ca="1">IF(G19=15,VLOOKUP(H19,'Бег 1000 м'!$N$2:$O$194,2,1),IF(G19=14,VLOOKUP(H19,'Бег 1000 м'!$Q$2:$R$194,2,1),IF(G19=13,VLOOKUP(H19,'Бег 1000 м'!$T$2:$U$204,2,1),IF(G19=12,VLOOKUP(H19,'Бег 1000 м'!$W$2:$X$214,2,1),""))))</f>
        <v>0</v>
      </c>
      <c r="J19" s="74"/>
      <c r="K19" s="64">
        <f ca="1">IF(G19=15,VLOOKUP(J19,'Бег 60 м'!$M$2:$N$74,2,1),IF(G19=14,VLOOKUP(J19,'Бег 60 м'!$P$2:$Q$74,2,1),IF(G19=13,VLOOKUP(J19,'Бег 60 м'!$S$2:$T$74,2,1),IF(G19=12,VLOOKUP(J19,'Бег 60 м'!$V$2:$W$74,2,1),""))))</f>
        <v>0</v>
      </c>
      <c r="L19" s="75"/>
      <c r="M19" s="64">
        <f ca="1">IF(G19=15,VLOOKUP(L19,'Подт Отж'!$Q$2:$R$72,2,1),IF(G19=14,VLOOKUP(L19,'Подт Отж'!$T$2:$U$72,2,1),IF(G19=13,VLOOKUP(L19,'Подт Отж'!$W$2:$X$72,2,1),IF(G19=12,VLOOKUP(L19,'Подт Отж'!$Z$2:$AA$72,2,1),""))))</f>
        <v>0</v>
      </c>
      <c r="N19" s="75"/>
      <c r="O19" s="64">
        <f ca="1">IF(G19=15,VLOOKUP(N19,'Подъем туловища'!$P$2:$Q$72,2,1),IF(G19=14,VLOOKUP(N19,'Подъем туловища'!$S$2:$T$72,2,1),IF(G19=13,VLOOKUP(N19,'Подъем туловища'!$V$2:$W$72,2,1),IF(G19=12,VLOOKUP(N19,'Подъем туловища'!$Y$2:$Z$72,2,1),""))))</f>
        <v>0</v>
      </c>
      <c r="P19" s="75">
        <v>-40</v>
      </c>
      <c r="Q19" s="64">
        <f ca="1">IF(G19=15,VLOOKUP(P19,'Наклон вперед'!$P$2:$Q$72,2,1),IF(G19=14,VLOOKUP(P19,'Наклон вперед'!$S$2:$T$72,2,1),IF(G19=13,VLOOKUP(P19,'Наклон вперед'!$V$2:$W$72,2,1),IF(G19=12,VLOOKUP(P19,'Наклон вперед'!$Y$2:$Z$72,2,1),""))))</f>
        <v>0</v>
      </c>
      <c r="R19" s="75"/>
      <c r="S19" s="64">
        <f ca="1">IF(G19=15,VLOOKUP(R19,'Прыжок с места'!$P$2:$Q$72,2,1),IF(G19=14,VLOOKUP(R19,'Прыжок с места'!$S$2:$T$72,2,1),IF(G19=13,VLOOKUP(R19,'Прыжок с места'!$V$2:$W$72,2,1),IF(G19=12,VLOOKUP(R19,'Прыжок с места'!$Y$2:$Z$72,2,1),""))))</f>
        <v>0</v>
      </c>
      <c r="T19" s="76">
        <f t="shared" ca="1" si="1"/>
        <v>0</v>
      </c>
      <c r="U19" s="76">
        <f t="shared" ca="1" si="2"/>
        <v>10</v>
      </c>
    </row>
    <row r="20" spans="1:21" x14ac:dyDescent="0.25">
      <c r="A20" s="71">
        <v>13</v>
      </c>
      <c r="B20" s="70"/>
      <c r="C20" s="71" t="s">
        <v>36</v>
      </c>
      <c r="D20" s="71"/>
      <c r="E20" s="71"/>
      <c r="F20" s="72">
        <v>39597</v>
      </c>
      <c r="G20" s="63">
        <f t="shared" ca="1" si="0"/>
        <v>15</v>
      </c>
      <c r="H20" s="73"/>
      <c r="I20" s="64">
        <f ca="1">IF(G20=15,VLOOKUP(H20,'Бег 1000 м'!$N$2:$O$194,2,1),IF(G20=14,VLOOKUP(H20,'Бег 1000 м'!$Q$2:$R$194,2,1),IF(G20=13,VLOOKUP(H20,'Бег 1000 м'!$T$2:$U$204,2,1),IF(G20=12,VLOOKUP(H20,'Бег 1000 м'!$W$2:$X$214,2,1),""))))</f>
        <v>0</v>
      </c>
      <c r="J20" s="74"/>
      <c r="K20" s="64">
        <f ca="1">IF(G20=15,VLOOKUP(J20,'Бег 60 м'!$M$2:$N$74,2,1),IF(G20=14,VLOOKUP(J20,'Бег 60 м'!$P$2:$Q$74,2,1),IF(G20=13,VLOOKUP(J20,'Бег 60 м'!$S$2:$T$74,2,1),IF(G20=12,VLOOKUP(J20,'Бег 60 м'!$V$2:$W$74,2,1),""))))</f>
        <v>0</v>
      </c>
      <c r="L20" s="75"/>
      <c r="M20" s="64">
        <f ca="1">IF(G20=15,VLOOKUP(L20,'Подт Отж'!$Q$2:$R$72,2,1),IF(G20=14,VLOOKUP(L20,'Подт Отж'!$T$2:$U$72,2,1),IF(G20=13,VLOOKUP(L20,'Подт Отж'!$W$2:$X$72,2,1),IF(G20=12,VLOOKUP(L20,'Подт Отж'!$Z$2:$AA$72,2,1),""))))</f>
        <v>0</v>
      </c>
      <c r="N20" s="75"/>
      <c r="O20" s="64">
        <f ca="1">IF(G20=15,VLOOKUP(N20,'Подъем туловища'!$P$2:$Q$72,2,1),IF(G20=14,VLOOKUP(N20,'Подъем туловища'!$S$2:$T$72,2,1),IF(G20=13,VLOOKUP(N20,'Подъем туловища'!$V$2:$W$72,2,1),IF(G20=12,VLOOKUP(N20,'Подъем туловища'!$Y$2:$Z$72,2,1),""))))</f>
        <v>0</v>
      </c>
      <c r="P20" s="75">
        <v>-40</v>
      </c>
      <c r="Q20" s="64">
        <f ca="1">IF(G20=15,VLOOKUP(P20,'Наклон вперед'!$P$2:$Q$72,2,1),IF(G20=14,VLOOKUP(P20,'Наклон вперед'!$S$2:$T$72,2,1),IF(G20=13,VLOOKUP(P20,'Наклон вперед'!$V$2:$W$72,2,1),IF(G20=12,VLOOKUP(P20,'Наклон вперед'!$Y$2:$Z$72,2,1),""))))</f>
        <v>0</v>
      </c>
      <c r="R20" s="75"/>
      <c r="S20" s="64">
        <f ca="1">IF(G20=15,VLOOKUP(R20,'Прыжок с места'!$P$2:$Q$72,2,1),IF(G20=14,VLOOKUP(R20,'Прыжок с места'!$S$2:$T$72,2,1),IF(G20=13,VLOOKUP(R20,'Прыжок с места'!$V$2:$W$72,2,1),IF(G20=12,VLOOKUP(R20,'Прыжок с места'!$Y$2:$Z$72,2,1),""))))</f>
        <v>0</v>
      </c>
      <c r="T20" s="76">
        <f t="shared" ca="1" si="1"/>
        <v>0</v>
      </c>
      <c r="U20" s="76">
        <f t="shared" ca="1" si="2"/>
        <v>10</v>
      </c>
    </row>
    <row r="21" spans="1:21" x14ac:dyDescent="0.25">
      <c r="A21" s="71">
        <v>14</v>
      </c>
      <c r="B21" s="70"/>
      <c r="C21" s="71" t="s">
        <v>36</v>
      </c>
      <c r="D21" s="71"/>
      <c r="E21" s="71"/>
      <c r="F21" s="72">
        <v>39597</v>
      </c>
      <c r="G21" s="63">
        <f t="shared" ca="1" si="0"/>
        <v>15</v>
      </c>
      <c r="H21" s="73"/>
      <c r="I21" s="64">
        <f ca="1">IF(G21=15,VLOOKUP(H21,'Бег 1000 м'!$N$2:$O$194,2,1),IF(G21=14,VLOOKUP(H21,'Бег 1000 м'!$Q$2:$R$194,2,1),IF(G21=13,VLOOKUP(H21,'Бег 1000 м'!$T$2:$U$204,2,1),IF(G21=12,VLOOKUP(H21,'Бег 1000 м'!$W$2:$X$214,2,1),""))))</f>
        <v>0</v>
      </c>
      <c r="J21" s="74"/>
      <c r="K21" s="64">
        <f ca="1">IF(G21=15,VLOOKUP(J21,'Бег 60 м'!$M$2:$N$74,2,1),IF(G21=14,VLOOKUP(J21,'Бег 60 м'!$P$2:$Q$74,2,1),IF(G21=13,VLOOKUP(J21,'Бег 60 м'!$S$2:$T$74,2,1),IF(G21=12,VLOOKUP(J21,'Бег 60 м'!$V$2:$W$74,2,1),""))))</f>
        <v>0</v>
      </c>
      <c r="L21" s="75"/>
      <c r="M21" s="64">
        <f ca="1">IF(G21=15,VLOOKUP(L21,'Подт Отж'!$Q$2:$R$72,2,1),IF(G21=14,VLOOKUP(L21,'Подт Отж'!$T$2:$U$72,2,1),IF(G21=13,VLOOKUP(L21,'Подт Отж'!$W$2:$X$72,2,1),IF(G21=12,VLOOKUP(L21,'Подт Отж'!$Z$2:$AA$72,2,1),""))))</f>
        <v>0</v>
      </c>
      <c r="N21" s="75"/>
      <c r="O21" s="64">
        <f ca="1">IF(G21=15,VLOOKUP(N21,'Подъем туловища'!$P$2:$Q$72,2,1),IF(G21=14,VLOOKUP(N21,'Подъем туловища'!$S$2:$T$72,2,1),IF(G21=13,VLOOKUP(N21,'Подъем туловища'!$V$2:$W$72,2,1),IF(G21=12,VLOOKUP(N21,'Подъем туловища'!$Y$2:$Z$72,2,1),""))))</f>
        <v>0</v>
      </c>
      <c r="P21" s="75">
        <v>-40</v>
      </c>
      <c r="Q21" s="64">
        <f ca="1">IF(G21=15,VLOOKUP(P21,'Наклон вперед'!$P$2:$Q$72,2,1),IF(G21=14,VLOOKUP(P21,'Наклон вперед'!$S$2:$T$72,2,1),IF(G21=13,VLOOKUP(P21,'Наклон вперед'!$V$2:$W$72,2,1),IF(G21=12,VLOOKUP(P21,'Наклон вперед'!$Y$2:$Z$72,2,1),""))))</f>
        <v>0</v>
      </c>
      <c r="R21" s="75"/>
      <c r="S21" s="64">
        <f ca="1">IF(G21=15,VLOOKUP(R21,'Прыжок с места'!$P$2:$Q$72,2,1),IF(G21=14,VLOOKUP(R21,'Прыжок с места'!$S$2:$T$72,2,1),IF(G21=13,VLOOKUP(R21,'Прыжок с места'!$V$2:$W$72,2,1),IF(G21=12,VLOOKUP(R21,'Прыжок с места'!$Y$2:$Z$72,2,1),""))))</f>
        <v>0</v>
      </c>
      <c r="T21" s="76">
        <f t="shared" ca="1" si="1"/>
        <v>0</v>
      </c>
      <c r="U21" s="76">
        <f t="shared" ca="1" si="2"/>
        <v>10</v>
      </c>
    </row>
    <row r="22" spans="1:21" x14ac:dyDescent="0.25">
      <c r="A22" s="71">
        <v>15</v>
      </c>
      <c r="B22" s="70"/>
      <c r="C22" s="71" t="s">
        <v>36</v>
      </c>
      <c r="D22" s="71"/>
      <c r="E22" s="71"/>
      <c r="F22" s="72">
        <v>39597</v>
      </c>
      <c r="G22" s="63">
        <f t="shared" ca="1" si="0"/>
        <v>15</v>
      </c>
      <c r="H22" s="73"/>
      <c r="I22" s="64">
        <f ca="1">IF(G22=15,VLOOKUP(H22,'Бег 1000 м'!$N$2:$O$194,2,1),IF(G22=14,VLOOKUP(H22,'Бег 1000 м'!$Q$2:$R$194,2,1),IF(G22=13,VLOOKUP(H22,'Бег 1000 м'!$T$2:$U$204,2,1),IF(G22=12,VLOOKUP(H22,'Бег 1000 м'!$W$2:$X$214,2,1),""))))</f>
        <v>0</v>
      </c>
      <c r="J22" s="74"/>
      <c r="K22" s="64">
        <f ca="1">IF(G22=15,VLOOKUP(J22,'Бег 60 м'!$M$2:$N$74,2,1),IF(G22=14,VLOOKUP(J22,'Бег 60 м'!$P$2:$Q$74,2,1),IF(G22=13,VLOOKUP(J22,'Бег 60 м'!$S$2:$T$74,2,1),IF(G22=12,VLOOKUP(J22,'Бег 60 м'!$V$2:$W$74,2,1),""))))</f>
        <v>0</v>
      </c>
      <c r="L22" s="75"/>
      <c r="M22" s="64">
        <f ca="1">IF(G22=15,VLOOKUP(L22,'Подт Отж'!$Q$2:$R$72,2,1),IF(G22=14,VLOOKUP(L22,'Подт Отж'!$T$2:$U$72,2,1),IF(G22=13,VLOOKUP(L22,'Подт Отж'!$W$2:$X$72,2,1),IF(G22=12,VLOOKUP(L22,'Подт Отж'!$Z$2:$AA$72,2,1),""))))</f>
        <v>0</v>
      </c>
      <c r="N22" s="75"/>
      <c r="O22" s="64">
        <f ca="1">IF(G22=15,VLOOKUP(N22,'Подъем туловища'!$P$2:$Q$72,2,1),IF(G22=14,VLOOKUP(N22,'Подъем туловища'!$S$2:$T$72,2,1),IF(G22=13,VLOOKUP(N22,'Подъем туловища'!$V$2:$W$72,2,1),IF(G22=12,VLOOKUP(N22,'Подъем туловища'!$Y$2:$Z$72,2,1),""))))</f>
        <v>0</v>
      </c>
      <c r="P22" s="75">
        <v>-40</v>
      </c>
      <c r="Q22" s="64">
        <f ca="1">IF(G22=15,VLOOKUP(P22,'Наклон вперед'!$P$2:$Q$72,2,1),IF(G22=14,VLOOKUP(P22,'Наклон вперед'!$S$2:$T$72,2,1),IF(G22=13,VLOOKUP(P22,'Наклон вперед'!$V$2:$W$72,2,1),IF(G22=12,VLOOKUP(P22,'Наклон вперед'!$Y$2:$Z$72,2,1),""))))</f>
        <v>0</v>
      </c>
      <c r="R22" s="75"/>
      <c r="S22" s="64">
        <f ca="1">IF(G22=15,VLOOKUP(R22,'Прыжок с места'!$P$2:$Q$72,2,1),IF(G22=14,VLOOKUP(R22,'Прыжок с места'!$S$2:$T$72,2,1),IF(G22=13,VLOOKUP(R22,'Прыжок с места'!$V$2:$W$72,2,1),IF(G22=12,VLOOKUP(R22,'Прыжок с места'!$Y$2:$Z$72,2,1),""))))</f>
        <v>0</v>
      </c>
      <c r="T22" s="76">
        <f t="shared" ca="1" si="1"/>
        <v>0</v>
      </c>
      <c r="U22" s="76">
        <f t="shared" ca="1" si="2"/>
        <v>10</v>
      </c>
    </row>
    <row r="23" spans="1:21" x14ac:dyDescent="0.25">
      <c r="A23" s="71">
        <v>16</v>
      </c>
      <c r="B23" s="70"/>
      <c r="C23" s="71" t="s">
        <v>36</v>
      </c>
      <c r="D23" s="71"/>
      <c r="E23" s="71"/>
      <c r="F23" s="72">
        <v>39597</v>
      </c>
      <c r="G23" s="63">
        <f t="shared" ca="1" si="0"/>
        <v>15</v>
      </c>
      <c r="H23" s="73"/>
      <c r="I23" s="64">
        <f ca="1">IF(G23=15,VLOOKUP(H23,'Бег 1000 м'!$N$2:$O$194,2,1),IF(G23=14,VLOOKUP(H23,'Бег 1000 м'!$Q$2:$R$194,2,1),IF(G23=13,VLOOKUP(H23,'Бег 1000 м'!$T$2:$U$204,2,1),IF(G23=12,VLOOKUP(H23,'Бег 1000 м'!$W$2:$X$214,2,1),""))))</f>
        <v>0</v>
      </c>
      <c r="J23" s="74"/>
      <c r="K23" s="64">
        <f ca="1">IF(G23=15,VLOOKUP(J23,'Бег 60 м'!$M$2:$N$74,2,1),IF(G23=14,VLOOKUP(J23,'Бег 60 м'!$P$2:$Q$74,2,1),IF(G23=13,VLOOKUP(J23,'Бег 60 м'!$S$2:$T$74,2,1),IF(G23=12,VLOOKUP(J23,'Бег 60 м'!$V$2:$W$74,2,1),""))))</f>
        <v>0</v>
      </c>
      <c r="L23" s="75"/>
      <c r="M23" s="64">
        <f ca="1">IF(G23=15,VLOOKUP(L23,'Подт Отж'!$Q$2:$R$72,2,1),IF(G23=14,VLOOKUP(L23,'Подт Отж'!$T$2:$U$72,2,1),IF(G23=13,VLOOKUP(L23,'Подт Отж'!$W$2:$X$72,2,1),IF(G23=12,VLOOKUP(L23,'Подт Отж'!$Z$2:$AA$72,2,1),""))))</f>
        <v>0</v>
      </c>
      <c r="N23" s="75"/>
      <c r="O23" s="64">
        <f ca="1">IF(G23=15,VLOOKUP(N23,'Подъем туловища'!$P$2:$Q$72,2,1),IF(G23=14,VLOOKUP(N23,'Подъем туловища'!$S$2:$T$72,2,1),IF(G23=13,VLOOKUP(N23,'Подъем туловища'!$V$2:$W$72,2,1),IF(G23=12,VLOOKUP(N23,'Подъем туловища'!$Y$2:$Z$72,2,1),""))))</f>
        <v>0</v>
      </c>
      <c r="P23" s="75">
        <v>-40</v>
      </c>
      <c r="Q23" s="64">
        <f ca="1">IF(G23=15,VLOOKUP(P23,'Наклон вперед'!$P$2:$Q$72,2,1),IF(G23=14,VLOOKUP(P23,'Наклон вперед'!$S$2:$T$72,2,1),IF(G23=13,VLOOKUP(P23,'Наклон вперед'!$V$2:$W$72,2,1),IF(G23=12,VLOOKUP(P23,'Наклон вперед'!$Y$2:$Z$72,2,1),""))))</f>
        <v>0</v>
      </c>
      <c r="R23" s="75"/>
      <c r="S23" s="64">
        <f ca="1">IF(G23=15,VLOOKUP(R23,'Прыжок с места'!$P$2:$Q$72,2,1),IF(G23=14,VLOOKUP(R23,'Прыжок с места'!$S$2:$T$72,2,1),IF(G23=13,VLOOKUP(R23,'Прыжок с места'!$V$2:$W$72,2,1),IF(G23=12,VLOOKUP(R23,'Прыжок с места'!$Y$2:$Z$72,2,1),""))))</f>
        <v>0</v>
      </c>
      <c r="T23" s="76">
        <f t="shared" ca="1" si="1"/>
        <v>0</v>
      </c>
      <c r="U23" s="76">
        <f t="shared" ca="1" si="2"/>
        <v>10</v>
      </c>
    </row>
    <row r="24" spans="1:21" x14ac:dyDescent="0.25">
      <c r="A24" s="71">
        <v>17</v>
      </c>
      <c r="B24" s="70"/>
      <c r="C24" s="71" t="s">
        <v>36</v>
      </c>
      <c r="D24" s="71"/>
      <c r="E24" s="71"/>
      <c r="F24" s="72">
        <v>39597</v>
      </c>
      <c r="G24" s="63">
        <f t="shared" ca="1" si="0"/>
        <v>15</v>
      </c>
      <c r="H24" s="73"/>
      <c r="I24" s="64">
        <f ca="1">IF(G24=15,VLOOKUP(H24,'Бег 1000 м'!$N$2:$O$194,2,1),IF(G24=14,VLOOKUP(H24,'Бег 1000 м'!$Q$2:$R$194,2,1),IF(G24=13,VLOOKUP(H24,'Бег 1000 м'!$T$2:$U$204,2,1),IF(G24=12,VLOOKUP(H24,'Бег 1000 м'!$W$2:$X$214,2,1),""))))</f>
        <v>0</v>
      </c>
      <c r="J24" s="74"/>
      <c r="K24" s="64">
        <f ca="1">IF(G24=15,VLOOKUP(J24,'Бег 60 м'!$M$2:$N$74,2,1),IF(G24=14,VLOOKUP(J24,'Бег 60 м'!$P$2:$Q$74,2,1),IF(G24=13,VLOOKUP(J24,'Бег 60 м'!$S$2:$T$74,2,1),IF(G24=12,VLOOKUP(J24,'Бег 60 м'!$V$2:$W$74,2,1),""))))</f>
        <v>0</v>
      </c>
      <c r="L24" s="75"/>
      <c r="M24" s="64">
        <f ca="1">IF(G24=15,VLOOKUP(L24,'Подт Отж'!$Q$2:$R$72,2,1),IF(G24=14,VLOOKUP(L24,'Подт Отж'!$T$2:$U$72,2,1),IF(G24=13,VLOOKUP(L24,'Подт Отж'!$W$2:$X$72,2,1),IF(G24=12,VLOOKUP(L24,'Подт Отж'!$Z$2:$AA$72,2,1),""))))</f>
        <v>0</v>
      </c>
      <c r="N24" s="75"/>
      <c r="O24" s="64">
        <f ca="1">IF(G24=15,VLOOKUP(N24,'Подъем туловища'!$P$2:$Q$72,2,1),IF(G24=14,VLOOKUP(N24,'Подъем туловища'!$S$2:$T$72,2,1),IF(G24=13,VLOOKUP(N24,'Подъем туловища'!$V$2:$W$72,2,1),IF(G24=12,VLOOKUP(N24,'Подъем туловища'!$Y$2:$Z$72,2,1),""))))</f>
        <v>0</v>
      </c>
      <c r="P24" s="75">
        <v>-40</v>
      </c>
      <c r="Q24" s="64">
        <f ca="1">IF(G24=15,VLOOKUP(P24,'Наклон вперед'!$P$2:$Q$72,2,1),IF(G24=14,VLOOKUP(P24,'Наклон вперед'!$S$2:$T$72,2,1),IF(G24=13,VLOOKUP(P24,'Наклон вперед'!$V$2:$W$72,2,1),IF(G24=12,VLOOKUP(P24,'Наклон вперед'!$Y$2:$Z$72,2,1),""))))</f>
        <v>0</v>
      </c>
      <c r="R24" s="75"/>
      <c r="S24" s="64">
        <f ca="1">IF(G24=15,VLOOKUP(R24,'Прыжок с места'!$P$2:$Q$72,2,1),IF(G24=14,VLOOKUP(R24,'Прыжок с места'!$S$2:$T$72,2,1),IF(G24=13,VLOOKUP(R24,'Прыжок с места'!$V$2:$W$72,2,1),IF(G24=12,VLOOKUP(R24,'Прыжок с места'!$Y$2:$Z$72,2,1),""))))</f>
        <v>0</v>
      </c>
      <c r="T24" s="76">
        <f t="shared" ca="1" si="1"/>
        <v>0</v>
      </c>
      <c r="U24" s="76">
        <f t="shared" ca="1" si="2"/>
        <v>10</v>
      </c>
    </row>
    <row r="25" spans="1:21" x14ac:dyDescent="0.25">
      <c r="A25" s="71">
        <v>18</v>
      </c>
      <c r="B25" s="70"/>
      <c r="C25" s="71" t="s">
        <v>36</v>
      </c>
      <c r="D25" s="71"/>
      <c r="E25" s="71"/>
      <c r="F25" s="72">
        <v>39597</v>
      </c>
      <c r="G25" s="63">
        <f t="shared" ca="1" si="0"/>
        <v>15</v>
      </c>
      <c r="H25" s="73"/>
      <c r="I25" s="64">
        <f ca="1">IF(G25=15,VLOOKUP(H25,'Бег 1000 м'!$N$2:$O$194,2,1),IF(G25=14,VLOOKUP(H25,'Бег 1000 м'!$Q$2:$R$194,2,1),IF(G25=13,VLOOKUP(H25,'Бег 1000 м'!$T$2:$U$204,2,1),IF(G25=12,VLOOKUP(H25,'Бег 1000 м'!$W$2:$X$214,2,1),""))))</f>
        <v>0</v>
      </c>
      <c r="J25" s="74"/>
      <c r="K25" s="64">
        <f ca="1">IF(G25=15,VLOOKUP(J25,'Бег 60 м'!$M$2:$N$74,2,1),IF(G25=14,VLOOKUP(J25,'Бег 60 м'!$P$2:$Q$74,2,1),IF(G25=13,VLOOKUP(J25,'Бег 60 м'!$S$2:$T$74,2,1),IF(G25=12,VLOOKUP(J25,'Бег 60 м'!$V$2:$W$74,2,1),""))))</f>
        <v>0</v>
      </c>
      <c r="L25" s="75"/>
      <c r="M25" s="64">
        <f ca="1">IF(G25=15,VLOOKUP(L25,'Подт Отж'!$Q$2:$R$72,2,1),IF(G25=14,VLOOKUP(L25,'Подт Отж'!$T$2:$U$72,2,1),IF(G25=13,VLOOKUP(L25,'Подт Отж'!$W$2:$X$72,2,1),IF(G25=12,VLOOKUP(L25,'Подт Отж'!$Z$2:$AA$72,2,1),""))))</f>
        <v>0</v>
      </c>
      <c r="N25" s="75"/>
      <c r="O25" s="64">
        <f ca="1">IF(G25=15,VLOOKUP(N25,'Подъем туловища'!$P$2:$Q$72,2,1),IF(G25=14,VLOOKUP(N25,'Подъем туловища'!$S$2:$T$72,2,1),IF(G25=13,VLOOKUP(N25,'Подъем туловища'!$V$2:$W$72,2,1),IF(G25=12,VLOOKUP(N25,'Подъем туловища'!$Y$2:$Z$72,2,1),""))))</f>
        <v>0</v>
      </c>
      <c r="P25" s="75">
        <v>-40</v>
      </c>
      <c r="Q25" s="64">
        <f ca="1">IF(G25=15,VLOOKUP(P25,'Наклон вперед'!$P$2:$Q$72,2,1),IF(G25=14,VLOOKUP(P25,'Наклон вперед'!$S$2:$T$72,2,1),IF(G25=13,VLOOKUP(P25,'Наклон вперед'!$V$2:$W$72,2,1),IF(G25=12,VLOOKUP(P25,'Наклон вперед'!$Y$2:$Z$72,2,1),""))))</f>
        <v>0</v>
      </c>
      <c r="R25" s="75"/>
      <c r="S25" s="64">
        <f ca="1">IF(G25=15,VLOOKUP(R25,'Прыжок с места'!$P$2:$Q$72,2,1),IF(G25=14,VLOOKUP(R25,'Прыжок с места'!$S$2:$T$72,2,1),IF(G25=13,VLOOKUP(R25,'Прыжок с места'!$V$2:$W$72,2,1),IF(G25=12,VLOOKUP(R25,'Прыжок с места'!$Y$2:$Z$72,2,1),""))))</f>
        <v>0</v>
      </c>
      <c r="T25" s="76">
        <f t="shared" ca="1" si="1"/>
        <v>0</v>
      </c>
      <c r="U25" s="76">
        <f t="shared" ca="1" si="2"/>
        <v>10</v>
      </c>
    </row>
    <row r="26" spans="1:21" x14ac:dyDescent="0.25">
      <c r="A26" s="71">
        <v>19</v>
      </c>
      <c r="B26" s="70"/>
      <c r="C26" s="71" t="s">
        <v>36</v>
      </c>
      <c r="D26" s="71"/>
      <c r="E26" s="71"/>
      <c r="F26" s="72">
        <v>39597</v>
      </c>
      <c r="G26" s="63">
        <f t="shared" ca="1" si="0"/>
        <v>15</v>
      </c>
      <c r="H26" s="73"/>
      <c r="I26" s="64">
        <f ca="1">IF(G26=15,VLOOKUP(H26,'Бег 1000 м'!$N$2:$O$194,2,1),IF(G26=14,VLOOKUP(H26,'Бег 1000 м'!$Q$2:$R$194,2,1),IF(G26=13,VLOOKUP(H26,'Бег 1000 м'!$T$2:$U$204,2,1),IF(G26=12,VLOOKUP(H26,'Бег 1000 м'!$W$2:$X$214,2,1),""))))</f>
        <v>0</v>
      </c>
      <c r="J26" s="74"/>
      <c r="K26" s="64">
        <f ca="1">IF(G26=15,VLOOKUP(J26,'Бег 60 м'!$M$2:$N$74,2,1),IF(G26=14,VLOOKUP(J26,'Бег 60 м'!$P$2:$Q$74,2,1),IF(G26=13,VLOOKUP(J26,'Бег 60 м'!$S$2:$T$74,2,1),IF(G26=12,VLOOKUP(J26,'Бег 60 м'!$V$2:$W$74,2,1),""))))</f>
        <v>0</v>
      </c>
      <c r="L26" s="75"/>
      <c r="M26" s="64">
        <f ca="1">IF(G26=15,VLOOKUP(L26,'Подт Отж'!$Q$2:$R$72,2,1),IF(G26=14,VLOOKUP(L26,'Подт Отж'!$T$2:$U$72,2,1),IF(G26=13,VLOOKUP(L26,'Подт Отж'!$W$2:$X$72,2,1),IF(G26=12,VLOOKUP(L26,'Подт Отж'!$Z$2:$AA$72,2,1),""))))</f>
        <v>0</v>
      </c>
      <c r="N26" s="75"/>
      <c r="O26" s="64">
        <f ca="1">IF(G26=15,VLOOKUP(N26,'Подъем туловища'!$P$2:$Q$72,2,1),IF(G26=14,VLOOKUP(N26,'Подъем туловища'!$S$2:$T$72,2,1),IF(G26=13,VLOOKUP(N26,'Подъем туловища'!$V$2:$W$72,2,1),IF(G26=12,VLOOKUP(N26,'Подъем туловища'!$Y$2:$Z$72,2,1),""))))</f>
        <v>0</v>
      </c>
      <c r="P26" s="75">
        <v>-40</v>
      </c>
      <c r="Q26" s="64">
        <f ca="1">IF(G26=15,VLOOKUP(P26,'Наклон вперед'!$P$2:$Q$72,2,1),IF(G26=14,VLOOKUP(P26,'Наклон вперед'!$S$2:$T$72,2,1),IF(G26=13,VLOOKUP(P26,'Наклон вперед'!$V$2:$W$72,2,1),IF(G26=12,VLOOKUP(P26,'Наклон вперед'!$Y$2:$Z$72,2,1),""))))</f>
        <v>0</v>
      </c>
      <c r="R26" s="75"/>
      <c r="S26" s="64">
        <f ca="1">IF(G26=15,VLOOKUP(R26,'Прыжок с места'!$P$2:$Q$72,2,1),IF(G26=14,VLOOKUP(R26,'Прыжок с места'!$S$2:$T$72,2,1),IF(G26=13,VLOOKUP(R26,'Прыжок с места'!$V$2:$W$72,2,1),IF(G26=12,VLOOKUP(R26,'Прыжок с места'!$Y$2:$Z$72,2,1),""))))</f>
        <v>0</v>
      </c>
      <c r="T26" s="76">
        <f t="shared" ca="1" si="1"/>
        <v>0</v>
      </c>
      <c r="U26" s="76">
        <f t="shared" ca="1" si="2"/>
        <v>10</v>
      </c>
    </row>
    <row r="27" spans="1:21" x14ac:dyDescent="0.25">
      <c r="A27" s="71">
        <v>20</v>
      </c>
      <c r="B27" s="70"/>
      <c r="C27" s="71" t="s">
        <v>36</v>
      </c>
      <c r="D27" s="71"/>
      <c r="E27" s="71"/>
      <c r="F27" s="72">
        <v>39597</v>
      </c>
      <c r="G27" s="63">
        <f t="shared" ca="1" si="0"/>
        <v>15</v>
      </c>
      <c r="H27" s="73"/>
      <c r="I27" s="64">
        <f ca="1">IF(G27=15,VLOOKUP(H27,'Бег 1000 м'!$N$2:$O$194,2,1),IF(G27=14,VLOOKUP(H27,'Бег 1000 м'!$Q$2:$R$194,2,1),IF(G27=13,VLOOKUP(H27,'Бег 1000 м'!$T$2:$U$204,2,1),IF(G27=12,VLOOKUP(H27,'Бег 1000 м'!$W$2:$X$214,2,1),""))))</f>
        <v>0</v>
      </c>
      <c r="J27" s="74"/>
      <c r="K27" s="64">
        <f ca="1">IF(G27=15,VLOOKUP(J27,'Бег 60 м'!$M$2:$N$74,2,1),IF(G27=14,VLOOKUP(J27,'Бег 60 м'!$P$2:$Q$74,2,1),IF(G27=13,VLOOKUP(J27,'Бег 60 м'!$S$2:$T$74,2,1),IF(G27=12,VLOOKUP(J27,'Бег 60 м'!$V$2:$W$74,2,1),""))))</f>
        <v>0</v>
      </c>
      <c r="L27" s="75"/>
      <c r="M27" s="64">
        <f ca="1">IF(G27=15,VLOOKUP(L27,'Подт Отж'!$Q$2:$R$72,2,1),IF(G27=14,VLOOKUP(L27,'Подт Отж'!$T$2:$U$72,2,1),IF(G27=13,VLOOKUP(L27,'Подт Отж'!$W$2:$X$72,2,1),IF(G27=12,VLOOKUP(L27,'Подт Отж'!$Z$2:$AA$72,2,1),""))))</f>
        <v>0</v>
      </c>
      <c r="N27" s="75"/>
      <c r="O27" s="64">
        <f ca="1">IF(G27=15,VLOOKUP(N27,'Подъем туловища'!$P$2:$Q$72,2,1),IF(G27=14,VLOOKUP(N27,'Подъем туловища'!$S$2:$T$72,2,1),IF(G27=13,VLOOKUP(N27,'Подъем туловища'!$V$2:$W$72,2,1),IF(G27=12,VLOOKUP(N27,'Подъем туловища'!$Y$2:$Z$72,2,1),""))))</f>
        <v>0</v>
      </c>
      <c r="P27" s="75">
        <v>-40</v>
      </c>
      <c r="Q27" s="64">
        <f ca="1">IF(G27=15,VLOOKUP(P27,'Наклон вперед'!$P$2:$Q$72,2,1),IF(G27=14,VLOOKUP(P27,'Наклон вперед'!$S$2:$T$72,2,1),IF(G27=13,VLOOKUP(P27,'Наклон вперед'!$V$2:$W$72,2,1),IF(G27=12,VLOOKUP(P27,'Наклон вперед'!$Y$2:$Z$72,2,1),""))))</f>
        <v>0</v>
      </c>
      <c r="R27" s="75"/>
      <c r="S27" s="64">
        <f ca="1">IF(G27=15,VLOOKUP(R27,'Прыжок с места'!$P$2:$Q$72,2,1),IF(G27=14,VLOOKUP(R27,'Прыжок с места'!$S$2:$T$72,2,1),IF(G27=13,VLOOKUP(R27,'Прыжок с места'!$V$2:$W$72,2,1),IF(G27=12,VLOOKUP(R27,'Прыжок с места'!$Y$2:$Z$72,2,1),""))))</f>
        <v>0</v>
      </c>
      <c r="T27" s="76">
        <f t="shared" ca="1" si="1"/>
        <v>0</v>
      </c>
      <c r="U27" s="76">
        <f t="shared" ca="1" si="2"/>
        <v>10</v>
      </c>
    </row>
    <row r="28" spans="1:21" x14ac:dyDescent="0.25">
      <c r="A28" s="71">
        <v>21</v>
      </c>
      <c r="B28" s="70"/>
      <c r="C28" s="71" t="s">
        <v>36</v>
      </c>
      <c r="D28" s="71"/>
      <c r="E28" s="71"/>
      <c r="F28" s="72">
        <v>39597</v>
      </c>
      <c r="G28" s="63">
        <f t="shared" ca="1" si="0"/>
        <v>15</v>
      </c>
      <c r="H28" s="73"/>
      <c r="I28" s="64">
        <f ca="1">IF(G28=15,VLOOKUP(H28,'Бег 1000 м'!$N$2:$O$194,2,1),IF(G28=14,VLOOKUP(H28,'Бег 1000 м'!$Q$2:$R$194,2,1),IF(G28=13,VLOOKUP(H28,'Бег 1000 м'!$T$2:$U$204,2,1),IF(G28=12,VLOOKUP(H28,'Бег 1000 м'!$W$2:$X$214,2,1),""))))</f>
        <v>0</v>
      </c>
      <c r="J28" s="74"/>
      <c r="K28" s="64">
        <f ca="1">IF(G28=15,VLOOKUP(J28,'Бег 60 м'!$M$2:$N$74,2,1),IF(G28=14,VLOOKUP(J28,'Бег 60 м'!$P$2:$Q$74,2,1),IF(G28=13,VLOOKUP(J28,'Бег 60 м'!$S$2:$T$74,2,1),IF(G28=12,VLOOKUP(J28,'Бег 60 м'!$V$2:$W$74,2,1),""))))</f>
        <v>0</v>
      </c>
      <c r="L28" s="75"/>
      <c r="M28" s="64">
        <f ca="1">IF(G28=15,VLOOKUP(L28,'Подт Отж'!$Q$2:$R$72,2,1),IF(G28=14,VLOOKUP(L28,'Подт Отж'!$T$2:$U$72,2,1),IF(G28=13,VLOOKUP(L28,'Подт Отж'!$W$2:$X$72,2,1),IF(G28=12,VLOOKUP(L28,'Подт Отж'!$Z$2:$AA$72,2,1),""))))</f>
        <v>0</v>
      </c>
      <c r="N28" s="75"/>
      <c r="O28" s="64">
        <f ca="1">IF(G28=15,VLOOKUP(N28,'Подъем туловища'!$P$2:$Q$72,2,1),IF(G28=14,VLOOKUP(N28,'Подъем туловища'!$S$2:$T$72,2,1),IF(G28=13,VLOOKUP(N28,'Подъем туловища'!$V$2:$W$72,2,1),IF(G28=12,VLOOKUP(N28,'Подъем туловища'!$Y$2:$Z$72,2,1),""))))</f>
        <v>0</v>
      </c>
      <c r="P28" s="75">
        <v>-40</v>
      </c>
      <c r="Q28" s="64">
        <f ca="1">IF(G28=15,VLOOKUP(P28,'Наклон вперед'!$P$2:$Q$72,2,1),IF(G28=14,VLOOKUP(P28,'Наклон вперед'!$S$2:$T$72,2,1),IF(G28=13,VLOOKUP(P28,'Наклон вперед'!$V$2:$W$72,2,1),IF(G28=12,VLOOKUP(P28,'Наклон вперед'!$Y$2:$Z$72,2,1),""))))</f>
        <v>0</v>
      </c>
      <c r="R28" s="75"/>
      <c r="S28" s="64">
        <f ca="1">IF(G28=15,VLOOKUP(R28,'Прыжок с места'!$P$2:$Q$72,2,1),IF(G28=14,VLOOKUP(R28,'Прыжок с места'!$S$2:$T$72,2,1),IF(G28=13,VLOOKUP(R28,'Прыжок с места'!$V$2:$W$72,2,1),IF(G28=12,VLOOKUP(R28,'Прыжок с места'!$Y$2:$Z$72,2,1),""))))</f>
        <v>0</v>
      </c>
      <c r="T28" s="76">
        <f t="shared" ca="1" si="1"/>
        <v>0</v>
      </c>
      <c r="U28" s="76">
        <f t="shared" ca="1" si="2"/>
        <v>10</v>
      </c>
    </row>
    <row r="29" spans="1:21" x14ac:dyDescent="0.25">
      <c r="A29" s="71">
        <v>22</v>
      </c>
      <c r="B29" s="70"/>
      <c r="C29" s="71" t="s">
        <v>36</v>
      </c>
      <c r="D29" s="71"/>
      <c r="E29" s="71"/>
      <c r="F29" s="72">
        <v>39597</v>
      </c>
      <c r="G29" s="63">
        <f t="shared" ca="1" si="0"/>
        <v>15</v>
      </c>
      <c r="H29" s="73"/>
      <c r="I29" s="64">
        <f ca="1">IF(G29=15,VLOOKUP(H29,'Бег 1000 м'!$N$2:$O$194,2,1),IF(G29=14,VLOOKUP(H29,'Бег 1000 м'!$Q$2:$R$194,2,1),IF(G29=13,VLOOKUP(H29,'Бег 1000 м'!$T$2:$U$204,2,1),IF(G29=12,VLOOKUP(H29,'Бег 1000 м'!$W$2:$X$214,2,1),""))))</f>
        <v>0</v>
      </c>
      <c r="J29" s="74"/>
      <c r="K29" s="64">
        <f ca="1">IF(G29=15,VLOOKUP(J29,'Бег 60 м'!$M$2:$N$74,2,1),IF(G29=14,VLOOKUP(J29,'Бег 60 м'!$P$2:$Q$74,2,1),IF(G29=13,VLOOKUP(J29,'Бег 60 м'!$S$2:$T$74,2,1),IF(G29=12,VLOOKUP(J29,'Бег 60 м'!$V$2:$W$74,2,1),""))))</f>
        <v>0</v>
      </c>
      <c r="L29" s="75"/>
      <c r="M29" s="64">
        <f ca="1">IF(G29=15,VLOOKUP(L29,'Подт Отж'!$Q$2:$R$72,2,1),IF(G29=14,VLOOKUP(L29,'Подт Отж'!$T$2:$U$72,2,1),IF(G29=13,VLOOKUP(L29,'Подт Отж'!$W$2:$X$72,2,1),IF(G29=12,VLOOKUP(L29,'Подт Отж'!$Z$2:$AA$72,2,1),""))))</f>
        <v>0</v>
      </c>
      <c r="N29" s="75"/>
      <c r="O29" s="64">
        <f ca="1">IF(G29=15,VLOOKUP(N29,'Подъем туловища'!$P$2:$Q$72,2,1),IF(G29=14,VLOOKUP(N29,'Подъем туловища'!$S$2:$T$72,2,1),IF(G29=13,VLOOKUP(N29,'Подъем туловища'!$V$2:$W$72,2,1),IF(G29=12,VLOOKUP(N29,'Подъем туловища'!$Y$2:$Z$72,2,1),""))))</f>
        <v>0</v>
      </c>
      <c r="P29" s="75">
        <v>-40</v>
      </c>
      <c r="Q29" s="64">
        <f ca="1">IF(G29=15,VLOOKUP(P29,'Наклон вперед'!$P$2:$Q$72,2,1),IF(G29=14,VLOOKUP(P29,'Наклон вперед'!$S$2:$T$72,2,1),IF(G29=13,VLOOKUP(P29,'Наклон вперед'!$V$2:$W$72,2,1),IF(G29=12,VLOOKUP(P29,'Наклон вперед'!$Y$2:$Z$72,2,1),""))))</f>
        <v>0</v>
      </c>
      <c r="R29" s="75"/>
      <c r="S29" s="64">
        <f ca="1">IF(G29=15,VLOOKUP(R29,'Прыжок с места'!$P$2:$Q$72,2,1),IF(G29=14,VLOOKUP(R29,'Прыжок с места'!$S$2:$T$72,2,1),IF(G29=13,VLOOKUP(R29,'Прыжок с места'!$V$2:$W$72,2,1),IF(G29=12,VLOOKUP(R29,'Прыжок с места'!$Y$2:$Z$72,2,1),""))))</f>
        <v>0</v>
      </c>
      <c r="T29" s="76">
        <f t="shared" ca="1" si="1"/>
        <v>0</v>
      </c>
      <c r="U29" s="76">
        <f t="shared" ca="1" si="2"/>
        <v>10</v>
      </c>
    </row>
    <row r="30" spans="1:21" x14ac:dyDescent="0.25">
      <c r="A30" s="71">
        <v>23</v>
      </c>
      <c r="B30" s="70"/>
      <c r="C30" s="71" t="s">
        <v>36</v>
      </c>
      <c r="D30" s="71"/>
      <c r="E30" s="71"/>
      <c r="F30" s="72">
        <v>39597</v>
      </c>
      <c r="G30" s="63">
        <f t="shared" ca="1" si="0"/>
        <v>15</v>
      </c>
      <c r="H30" s="73"/>
      <c r="I30" s="64">
        <f ca="1">IF(G30=15,VLOOKUP(H30,'Бег 1000 м'!$N$2:$O$194,2,1),IF(G30=14,VLOOKUP(H30,'Бег 1000 м'!$Q$2:$R$194,2,1),IF(G30=13,VLOOKUP(H30,'Бег 1000 м'!$T$2:$U$204,2,1),IF(G30=12,VLOOKUP(H30,'Бег 1000 м'!$W$2:$X$214,2,1),""))))</f>
        <v>0</v>
      </c>
      <c r="J30" s="74"/>
      <c r="K30" s="64">
        <f ca="1">IF(G30=15,VLOOKUP(J30,'Бег 60 м'!$M$2:$N$74,2,1),IF(G30=14,VLOOKUP(J30,'Бег 60 м'!$P$2:$Q$74,2,1),IF(G30=13,VLOOKUP(J30,'Бег 60 м'!$S$2:$T$74,2,1),IF(G30=12,VLOOKUP(J30,'Бег 60 м'!$V$2:$W$74,2,1),""))))</f>
        <v>0</v>
      </c>
      <c r="L30" s="75"/>
      <c r="M30" s="64">
        <f ca="1">IF(G30=15,VLOOKUP(L30,'Подт Отж'!$Q$2:$R$72,2,1),IF(G30=14,VLOOKUP(L30,'Подт Отж'!$T$2:$U$72,2,1),IF(G30=13,VLOOKUP(L30,'Подт Отж'!$W$2:$X$72,2,1),IF(G30=12,VLOOKUP(L30,'Подт Отж'!$Z$2:$AA$72,2,1),""))))</f>
        <v>0</v>
      </c>
      <c r="N30" s="75"/>
      <c r="O30" s="64">
        <f ca="1">IF(G30=15,VLOOKUP(N30,'Подъем туловища'!$P$2:$Q$72,2,1),IF(G30=14,VLOOKUP(N30,'Подъем туловища'!$S$2:$T$72,2,1),IF(G30=13,VLOOKUP(N30,'Подъем туловища'!$V$2:$W$72,2,1),IF(G30=12,VLOOKUP(N30,'Подъем туловища'!$Y$2:$Z$72,2,1),""))))</f>
        <v>0</v>
      </c>
      <c r="P30" s="75">
        <v>-40</v>
      </c>
      <c r="Q30" s="64">
        <f ca="1">IF(G30=15,VLOOKUP(P30,'Наклон вперед'!$P$2:$Q$72,2,1),IF(G30=14,VLOOKUP(P30,'Наклон вперед'!$S$2:$T$72,2,1),IF(G30=13,VLOOKUP(P30,'Наклон вперед'!$V$2:$W$72,2,1),IF(G30=12,VLOOKUP(P30,'Наклон вперед'!$Y$2:$Z$72,2,1),""))))</f>
        <v>0</v>
      </c>
      <c r="R30" s="75"/>
      <c r="S30" s="64">
        <f ca="1">IF(G30=15,VLOOKUP(R30,'Прыжок с места'!$P$2:$Q$72,2,1),IF(G30=14,VLOOKUP(R30,'Прыжок с места'!$S$2:$T$72,2,1),IF(G30=13,VLOOKUP(R30,'Прыжок с места'!$V$2:$W$72,2,1),IF(G30=12,VLOOKUP(R30,'Прыжок с места'!$Y$2:$Z$72,2,1),""))))</f>
        <v>0</v>
      </c>
      <c r="T30" s="76">
        <f t="shared" ca="1" si="1"/>
        <v>0</v>
      </c>
      <c r="U30" s="76">
        <f t="shared" ca="1" si="2"/>
        <v>10</v>
      </c>
    </row>
    <row r="31" spans="1:21" x14ac:dyDescent="0.25">
      <c r="A31" s="71">
        <v>24</v>
      </c>
      <c r="B31" s="70"/>
      <c r="C31" s="71" t="s">
        <v>36</v>
      </c>
      <c r="D31" s="71"/>
      <c r="E31" s="71"/>
      <c r="F31" s="72">
        <v>39597</v>
      </c>
      <c r="G31" s="63">
        <f t="shared" ca="1" si="0"/>
        <v>15</v>
      </c>
      <c r="H31" s="73"/>
      <c r="I31" s="64">
        <f ca="1">IF(G31=15,VLOOKUP(H31,'Бег 1000 м'!$N$2:$O$194,2,1),IF(G31=14,VLOOKUP(H31,'Бег 1000 м'!$Q$2:$R$194,2,1),IF(G31=13,VLOOKUP(H31,'Бег 1000 м'!$T$2:$U$204,2,1),IF(G31=12,VLOOKUP(H31,'Бег 1000 м'!$W$2:$X$214,2,1),""))))</f>
        <v>0</v>
      </c>
      <c r="J31" s="74"/>
      <c r="K31" s="64">
        <f ca="1">IF(G31=15,VLOOKUP(J31,'Бег 60 м'!$M$2:$N$74,2,1),IF(G31=14,VLOOKUP(J31,'Бег 60 м'!$P$2:$Q$74,2,1),IF(G31=13,VLOOKUP(J31,'Бег 60 м'!$S$2:$T$74,2,1),IF(G31=12,VLOOKUP(J31,'Бег 60 м'!$V$2:$W$74,2,1),""))))</f>
        <v>0</v>
      </c>
      <c r="L31" s="75"/>
      <c r="M31" s="64">
        <f ca="1">IF(G31=15,VLOOKUP(L31,'Подт Отж'!$Q$2:$R$72,2,1),IF(G31=14,VLOOKUP(L31,'Подт Отж'!$T$2:$U$72,2,1),IF(G31=13,VLOOKUP(L31,'Подт Отж'!$W$2:$X$72,2,1),IF(G31=12,VLOOKUP(L31,'Подт Отж'!$Z$2:$AA$72,2,1),""))))</f>
        <v>0</v>
      </c>
      <c r="N31" s="75"/>
      <c r="O31" s="64">
        <f ca="1">IF(G31=15,VLOOKUP(N31,'Подъем туловища'!$P$2:$Q$72,2,1),IF(G31=14,VLOOKUP(N31,'Подъем туловища'!$S$2:$T$72,2,1),IF(G31=13,VLOOKUP(N31,'Подъем туловища'!$V$2:$W$72,2,1),IF(G31=12,VLOOKUP(N31,'Подъем туловища'!$Y$2:$Z$72,2,1),""))))</f>
        <v>0</v>
      </c>
      <c r="P31" s="75">
        <v>-40</v>
      </c>
      <c r="Q31" s="64">
        <f ca="1">IF(G31=15,VLOOKUP(P31,'Наклон вперед'!$P$2:$Q$72,2,1),IF(G31=14,VLOOKUP(P31,'Наклон вперед'!$S$2:$T$72,2,1),IF(G31=13,VLOOKUP(P31,'Наклон вперед'!$V$2:$W$72,2,1),IF(G31=12,VLOOKUP(P31,'Наклон вперед'!$Y$2:$Z$72,2,1),""))))</f>
        <v>0</v>
      </c>
      <c r="R31" s="75"/>
      <c r="S31" s="64">
        <f ca="1">IF(G31=15,VLOOKUP(R31,'Прыжок с места'!$P$2:$Q$72,2,1),IF(G31=14,VLOOKUP(R31,'Прыжок с места'!$S$2:$T$72,2,1),IF(G31=13,VLOOKUP(R31,'Прыжок с места'!$V$2:$W$72,2,1),IF(G31=12,VLOOKUP(R31,'Прыжок с места'!$Y$2:$Z$72,2,1),""))))</f>
        <v>0</v>
      </c>
      <c r="T31" s="76">
        <f t="shared" ca="1" si="1"/>
        <v>0</v>
      </c>
      <c r="U31" s="76">
        <f t="shared" ca="1" si="2"/>
        <v>10</v>
      </c>
    </row>
    <row r="32" spans="1:21" x14ac:dyDescent="0.25">
      <c r="A32" s="71">
        <v>25</v>
      </c>
      <c r="B32" s="70"/>
      <c r="C32" s="71" t="s">
        <v>36</v>
      </c>
      <c r="D32" s="71"/>
      <c r="E32" s="71"/>
      <c r="F32" s="72">
        <v>39597</v>
      </c>
      <c r="G32" s="63">
        <f t="shared" ca="1" si="0"/>
        <v>15</v>
      </c>
      <c r="H32" s="73"/>
      <c r="I32" s="64">
        <f ca="1">IF(G32=15,VLOOKUP(H32,'Бег 1000 м'!$N$2:$O$194,2,1),IF(G32=14,VLOOKUP(H32,'Бег 1000 м'!$Q$2:$R$194,2,1),IF(G32=13,VLOOKUP(H32,'Бег 1000 м'!$T$2:$U$204,2,1),IF(G32=12,VLOOKUP(H32,'Бег 1000 м'!$W$2:$X$214,2,1),""))))</f>
        <v>0</v>
      </c>
      <c r="J32" s="74"/>
      <c r="K32" s="64">
        <f ca="1">IF(G32=15,VLOOKUP(J32,'Бег 60 м'!$M$2:$N$74,2,1),IF(G32=14,VLOOKUP(J32,'Бег 60 м'!$P$2:$Q$74,2,1),IF(G32=13,VLOOKUP(J32,'Бег 60 м'!$S$2:$T$74,2,1),IF(G32=12,VLOOKUP(J32,'Бег 60 м'!$V$2:$W$74,2,1),""))))</f>
        <v>0</v>
      </c>
      <c r="L32" s="75"/>
      <c r="M32" s="64">
        <f ca="1">IF(G32=15,VLOOKUP(L32,'Подт Отж'!$Q$2:$R$72,2,1),IF(G32=14,VLOOKUP(L32,'Подт Отж'!$T$2:$U$72,2,1),IF(G32=13,VLOOKUP(L32,'Подт Отж'!$W$2:$X$72,2,1),IF(G32=12,VLOOKUP(L32,'Подт Отж'!$Z$2:$AA$72,2,1),""))))</f>
        <v>0</v>
      </c>
      <c r="N32" s="75"/>
      <c r="O32" s="64">
        <f ca="1">IF(G32=15,VLOOKUP(N32,'Подъем туловища'!$P$2:$Q$72,2,1),IF(G32=14,VLOOKUP(N32,'Подъем туловища'!$S$2:$T$72,2,1),IF(G32=13,VLOOKUP(N32,'Подъем туловища'!$V$2:$W$72,2,1),IF(G32=12,VLOOKUP(N32,'Подъем туловища'!$Y$2:$Z$72,2,1),""))))</f>
        <v>0</v>
      </c>
      <c r="P32" s="75">
        <v>-40</v>
      </c>
      <c r="Q32" s="64">
        <f ca="1">IF(G32=15,VLOOKUP(P32,'Наклон вперед'!$P$2:$Q$72,2,1),IF(G32=14,VLOOKUP(P32,'Наклон вперед'!$S$2:$T$72,2,1),IF(G32=13,VLOOKUP(P32,'Наклон вперед'!$V$2:$W$72,2,1),IF(G32=12,VLOOKUP(P32,'Наклон вперед'!$Y$2:$Z$72,2,1),""))))</f>
        <v>0</v>
      </c>
      <c r="R32" s="75"/>
      <c r="S32" s="64">
        <f ca="1">IF(G32=15,VLOOKUP(R32,'Прыжок с места'!$P$2:$Q$72,2,1),IF(G32=14,VLOOKUP(R32,'Прыжок с места'!$S$2:$T$72,2,1),IF(G32=13,VLOOKUP(R32,'Прыжок с места'!$V$2:$W$72,2,1),IF(G32=12,VLOOKUP(R32,'Прыжок с места'!$Y$2:$Z$72,2,1),""))))</f>
        <v>0</v>
      </c>
      <c r="T32" s="76">
        <f t="shared" ca="1" si="1"/>
        <v>0</v>
      </c>
      <c r="U32" s="76">
        <f t="shared" ca="1" si="2"/>
        <v>10</v>
      </c>
    </row>
    <row r="33" spans="1:21" x14ac:dyDescent="0.25">
      <c r="A33" s="71">
        <v>26</v>
      </c>
      <c r="B33" s="70"/>
      <c r="C33" s="71" t="s">
        <v>36</v>
      </c>
      <c r="D33" s="71"/>
      <c r="E33" s="71"/>
      <c r="F33" s="72">
        <v>39597</v>
      </c>
      <c r="G33" s="63">
        <f t="shared" ca="1" si="0"/>
        <v>15</v>
      </c>
      <c r="H33" s="73"/>
      <c r="I33" s="64">
        <f ca="1">IF(G33=15,VLOOKUP(H33,'Бег 1000 м'!$N$2:$O$194,2,1),IF(G33=14,VLOOKUP(H33,'Бег 1000 м'!$Q$2:$R$194,2,1),IF(G33=13,VLOOKUP(H33,'Бег 1000 м'!$T$2:$U$204,2,1),IF(G33=12,VLOOKUP(H33,'Бег 1000 м'!$W$2:$X$214,2,1),""))))</f>
        <v>0</v>
      </c>
      <c r="J33" s="74"/>
      <c r="K33" s="64">
        <f ca="1">IF(G33=15,VLOOKUP(J33,'Бег 60 м'!$M$2:$N$74,2,1),IF(G33=14,VLOOKUP(J33,'Бег 60 м'!$P$2:$Q$74,2,1),IF(G33=13,VLOOKUP(J33,'Бег 60 м'!$S$2:$T$74,2,1),IF(G33=12,VLOOKUP(J33,'Бег 60 м'!$V$2:$W$74,2,1),""))))</f>
        <v>0</v>
      </c>
      <c r="L33" s="75"/>
      <c r="M33" s="64">
        <f ca="1">IF(G33=15,VLOOKUP(L33,'Подт Отж'!$Q$2:$R$72,2,1),IF(G33=14,VLOOKUP(L33,'Подт Отж'!$T$2:$U$72,2,1),IF(G33=13,VLOOKUP(L33,'Подт Отж'!$W$2:$X$72,2,1),IF(G33=12,VLOOKUP(L33,'Подт Отж'!$Z$2:$AA$72,2,1),""))))</f>
        <v>0</v>
      </c>
      <c r="N33" s="75"/>
      <c r="O33" s="64">
        <f ca="1">IF(G33=15,VLOOKUP(N33,'Подъем туловища'!$P$2:$Q$72,2,1),IF(G33=14,VLOOKUP(N33,'Подъем туловища'!$S$2:$T$72,2,1),IF(G33=13,VLOOKUP(N33,'Подъем туловища'!$V$2:$W$72,2,1),IF(G33=12,VLOOKUP(N33,'Подъем туловища'!$Y$2:$Z$72,2,1),""))))</f>
        <v>0</v>
      </c>
      <c r="P33" s="75">
        <v>-40</v>
      </c>
      <c r="Q33" s="64">
        <f ca="1">IF(G33=15,VLOOKUP(P33,'Наклон вперед'!$P$2:$Q$72,2,1),IF(G33=14,VLOOKUP(P33,'Наклон вперед'!$S$2:$T$72,2,1),IF(G33=13,VLOOKUP(P33,'Наклон вперед'!$V$2:$W$72,2,1),IF(G33=12,VLOOKUP(P33,'Наклон вперед'!$Y$2:$Z$72,2,1),""))))</f>
        <v>0</v>
      </c>
      <c r="R33" s="75"/>
      <c r="S33" s="64">
        <f ca="1">IF(G33=15,VLOOKUP(R33,'Прыжок с места'!$P$2:$Q$72,2,1),IF(G33=14,VLOOKUP(R33,'Прыжок с места'!$S$2:$T$72,2,1),IF(G33=13,VLOOKUP(R33,'Прыжок с места'!$V$2:$W$72,2,1),IF(G33=12,VLOOKUP(R33,'Прыжок с места'!$Y$2:$Z$72,2,1),""))))</f>
        <v>0</v>
      </c>
      <c r="T33" s="76">
        <f t="shared" ca="1" si="1"/>
        <v>0</v>
      </c>
      <c r="U33" s="76">
        <f t="shared" ca="1" si="2"/>
        <v>10</v>
      </c>
    </row>
    <row r="34" spans="1:21" x14ac:dyDescent="0.25">
      <c r="A34" s="71">
        <v>27</v>
      </c>
      <c r="B34" s="70"/>
      <c r="C34" s="71" t="s">
        <v>36</v>
      </c>
      <c r="D34" s="71"/>
      <c r="E34" s="71"/>
      <c r="F34" s="72">
        <v>39597</v>
      </c>
      <c r="G34" s="63">
        <f t="shared" ca="1" si="0"/>
        <v>15</v>
      </c>
      <c r="H34" s="73"/>
      <c r="I34" s="64">
        <f ca="1">IF(G34=15,VLOOKUP(H34,'Бег 1000 м'!$N$2:$O$194,2,1),IF(G34=14,VLOOKUP(H34,'Бег 1000 м'!$Q$2:$R$194,2,1),IF(G34=13,VLOOKUP(H34,'Бег 1000 м'!$T$2:$U$204,2,1),IF(G34=12,VLOOKUP(H34,'Бег 1000 м'!$W$2:$X$214,2,1),""))))</f>
        <v>0</v>
      </c>
      <c r="J34" s="74"/>
      <c r="K34" s="64">
        <f ca="1">IF(G34=15,VLOOKUP(J34,'Бег 60 м'!$M$2:$N$74,2,1),IF(G34=14,VLOOKUP(J34,'Бег 60 м'!$P$2:$Q$74,2,1),IF(G34=13,VLOOKUP(J34,'Бег 60 м'!$S$2:$T$74,2,1),IF(G34=12,VLOOKUP(J34,'Бег 60 м'!$V$2:$W$74,2,1),""))))</f>
        <v>0</v>
      </c>
      <c r="L34" s="75"/>
      <c r="M34" s="64">
        <f ca="1">IF(G34=15,VLOOKUP(L34,'Подт Отж'!$Q$2:$R$72,2,1),IF(G34=14,VLOOKUP(L34,'Подт Отж'!$T$2:$U$72,2,1),IF(G34=13,VLOOKUP(L34,'Подт Отж'!$W$2:$X$72,2,1),IF(G34=12,VLOOKUP(L34,'Подт Отж'!$Z$2:$AA$72,2,1),""))))</f>
        <v>0</v>
      </c>
      <c r="N34" s="75"/>
      <c r="O34" s="64">
        <f ca="1">IF(G34=15,VLOOKUP(N34,'Подъем туловища'!$P$2:$Q$72,2,1),IF(G34=14,VLOOKUP(N34,'Подъем туловища'!$S$2:$T$72,2,1),IF(G34=13,VLOOKUP(N34,'Подъем туловища'!$V$2:$W$72,2,1),IF(G34=12,VLOOKUP(N34,'Подъем туловища'!$Y$2:$Z$72,2,1),""))))</f>
        <v>0</v>
      </c>
      <c r="P34" s="75">
        <v>-40</v>
      </c>
      <c r="Q34" s="64">
        <f ca="1">IF(G34=15,VLOOKUP(P34,'Наклон вперед'!$P$2:$Q$72,2,1),IF(G34=14,VLOOKUP(P34,'Наклон вперед'!$S$2:$T$72,2,1),IF(G34=13,VLOOKUP(P34,'Наклон вперед'!$V$2:$W$72,2,1),IF(G34=12,VLOOKUP(P34,'Наклон вперед'!$Y$2:$Z$72,2,1),""))))</f>
        <v>0</v>
      </c>
      <c r="R34" s="75"/>
      <c r="S34" s="64">
        <f ca="1">IF(G34=15,VLOOKUP(R34,'Прыжок с места'!$P$2:$Q$72,2,1),IF(G34=14,VLOOKUP(R34,'Прыжок с места'!$S$2:$T$72,2,1),IF(G34=13,VLOOKUP(R34,'Прыжок с места'!$V$2:$W$72,2,1),IF(G34=12,VLOOKUP(R34,'Прыжок с места'!$Y$2:$Z$72,2,1),""))))</f>
        <v>0</v>
      </c>
      <c r="T34" s="76">
        <f t="shared" ca="1" si="1"/>
        <v>0</v>
      </c>
      <c r="U34" s="76">
        <f t="shared" ca="1" si="2"/>
        <v>10</v>
      </c>
    </row>
    <row r="35" spans="1:21" x14ac:dyDescent="0.25">
      <c r="A35" s="71">
        <v>28</v>
      </c>
      <c r="B35" s="70"/>
      <c r="C35" s="71" t="s">
        <v>36</v>
      </c>
      <c r="D35" s="71"/>
      <c r="E35" s="71"/>
      <c r="F35" s="72">
        <v>39597</v>
      </c>
      <c r="G35" s="63">
        <f t="shared" ca="1" si="0"/>
        <v>15</v>
      </c>
      <c r="H35" s="73"/>
      <c r="I35" s="64">
        <f ca="1">IF(G35=15,VLOOKUP(H35,'Бег 1000 м'!$N$2:$O$194,2,1),IF(G35=14,VLOOKUP(H35,'Бег 1000 м'!$Q$2:$R$194,2,1),IF(G35=13,VLOOKUP(H35,'Бег 1000 м'!$T$2:$U$204,2,1),IF(G35=12,VLOOKUP(H35,'Бег 1000 м'!$W$2:$X$214,2,1),""))))</f>
        <v>0</v>
      </c>
      <c r="J35" s="74"/>
      <c r="K35" s="64">
        <f ca="1">IF(G35=15,VLOOKUP(J35,'Бег 60 м'!$M$2:$N$74,2,1),IF(G35=14,VLOOKUP(J35,'Бег 60 м'!$P$2:$Q$74,2,1),IF(G35=13,VLOOKUP(J35,'Бег 60 м'!$S$2:$T$74,2,1),IF(G35=12,VLOOKUP(J35,'Бег 60 м'!$V$2:$W$74,2,1),""))))</f>
        <v>0</v>
      </c>
      <c r="L35" s="75"/>
      <c r="M35" s="64">
        <f ca="1">IF(G35=15,VLOOKUP(L35,'Подт Отж'!$Q$2:$R$72,2,1),IF(G35=14,VLOOKUP(L35,'Подт Отж'!$T$2:$U$72,2,1),IF(G35=13,VLOOKUP(L35,'Подт Отж'!$W$2:$X$72,2,1),IF(G35=12,VLOOKUP(L35,'Подт Отж'!$Z$2:$AA$72,2,1),""))))</f>
        <v>0</v>
      </c>
      <c r="N35" s="75"/>
      <c r="O35" s="64">
        <f ca="1">IF(G35=15,VLOOKUP(N35,'Подъем туловища'!$P$2:$Q$72,2,1),IF(G35=14,VLOOKUP(N35,'Подъем туловища'!$S$2:$T$72,2,1),IF(G35=13,VLOOKUP(N35,'Подъем туловища'!$V$2:$W$72,2,1),IF(G35=12,VLOOKUP(N35,'Подъем туловища'!$Y$2:$Z$72,2,1),""))))</f>
        <v>0</v>
      </c>
      <c r="P35" s="75">
        <v>-40</v>
      </c>
      <c r="Q35" s="64">
        <f ca="1">IF(G35=15,VLOOKUP(P35,'Наклон вперед'!$P$2:$Q$72,2,1),IF(G35=14,VLOOKUP(P35,'Наклон вперед'!$S$2:$T$72,2,1),IF(G35=13,VLOOKUP(P35,'Наклон вперед'!$V$2:$W$72,2,1),IF(G35=12,VLOOKUP(P35,'Наклон вперед'!$Y$2:$Z$72,2,1),""))))</f>
        <v>0</v>
      </c>
      <c r="R35" s="75"/>
      <c r="S35" s="64">
        <f ca="1">IF(G35=15,VLOOKUP(R35,'Прыжок с места'!$P$2:$Q$72,2,1),IF(G35=14,VLOOKUP(R35,'Прыжок с места'!$S$2:$T$72,2,1),IF(G35=13,VLOOKUP(R35,'Прыжок с места'!$V$2:$W$72,2,1),IF(G35=12,VLOOKUP(R35,'Прыжок с места'!$Y$2:$Z$72,2,1),""))))</f>
        <v>0</v>
      </c>
      <c r="T35" s="76">
        <f t="shared" ca="1" si="1"/>
        <v>0</v>
      </c>
      <c r="U35" s="76">
        <f t="shared" ca="1" si="2"/>
        <v>10</v>
      </c>
    </row>
    <row r="36" spans="1:21" x14ac:dyDescent="0.25">
      <c r="A36" s="71">
        <v>29</v>
      </c>
      <c r="B36" s="70"/>
      <c r="C36" s="71" t="s">
        <v>36</v>
      </c>
      <c r="D36" s="71"/>
      <c r="E36" s="71"/>
      <c r="F36" s="72">
        <v>39597</v>
      </c>
      <c r="G36" s="63">
        <f t="shared" ca="1" si="0"/>
        <v>15</v>
      </c>
      <c r="H36" s="73"/>
      <c r="I36" s="64">
        <f ca="1">IF(G36=15,VLOOKUP(H36,'Бег 1000 м'!$N$2:$O$194,2,1),IF(G36=14,VLOOKUP(H36,'Бег 1000 м'!$Q$2:$R$194,2,1),IF(G36=13,VLOOKUP(H36,'Бег 1000 м'!$T$2:$U$204,2,1),IF(G36=12,VLOOKUP(H36,'Бег 1000 м'!$W$2:$X$214,2,1),""))))</f>
        <v>0</v>
      </c>
      <c r="J36" s="74"/>
      <c r="K36" s="64">
        <f ca="1">IF(G36=15,VLOOKUP(J36,'Бег 60 м'!$M$2:$N$74,2,1),IF(G36=14,VLOOKUP(J36,'Бег 60 м'!$P$2:$Q$74,2,1),IF(G36=13,VLOOKUP(J36,'Бег 60 м'!$S$2:$T$74,2,1),IF(G36=12,VLOOKUP(J36,'Бег 60 м'!$V$2:$W$74,2,1),""))))</f>
        <v>0</v>
      </c>
      <c r="L36" s="75"/>
      <c r="M36" s="64">
        <f ca="1">IF(G36=15,VLOOKUP(L36,'Подт Отж'!$Q$2:$R$72,2,1),IF(G36=14,VLOOKUP(L36,'Подт Отж'!$T$2:$U$72,2,1),IF(G36=13,VLOOKUP(L36,'Подт Отж'!$W$2:$X$72,2,1),IF(G36=12,VLOOKUP(L36,'Подт Отж'!$Z$2:$AA$72,2,1),""))))</f>
        <v>0</v>
      </c>
      <c r="N36" s="75"/>
      <c r="O36" s="64">
        <f ca="1">IF(G36=15,VLOOKUP(N36,'Подъем туловища'!$P$2:$Q$72,2,1),IF(G36=14,VLOOKUP(N36,'Подъем туловища'!$S$2:$T$72,2,1),IF(G36=13,VLOOKUP(N36,'Подъем туловища'!$V$2:$W$72,2,1),IF(G36=12,VLOOKUP(N36,'Подъем туловища'!$Y$2:$Z$72,2,1),""))))</f>
        <v>0</v>
      </c>
      <c r="P36" s="75">
        <v>-40</v>
      </c>
      <c r="Q36" s="64">
        <f ca="1">IF(G36=15,VLOOKUP(P36,'Наклон вперед'!$P$2:$Q$72,2,1),IF(G36=14,VLOOKUP(P36,'Наклон вперед'!$S$2:$T$72,2,1),IF(G36=13,VLOOKUP(P36,'Наклон вперед'!$V$2:$W$72,2,1),IF(G36=12,VLOOKUP(P36,'Наклон вперед'!$Y$2:$Z$72,2,1),""))))</f>
        <v>0</v>
      </c>
      <c r="R36" s="75"/>
      <c r="S36" s="64">
        <f ca="1">IF(G36=15,VLOOKUP(R36,'Прыжок с места'!$P$2:$Q$72,2,1),IF(G36=14,VLOOKUP(R36,'Прыжок с места'!$S$2:$T$72,2,1),IF(G36=13,VLOOKUP(R36,'Прыжок с места'!$V$2:$W$72,2,1),IF(G36=12,VLOOKUP(R36,'Прыжок с места'!$Y$2:$Z$72,2,1),""))))</f>
        <v>0</v>
      </c>
      <c r="T36" s="76">
        <f t="shared" ca="1" si="1"/>
        <v>0</v>
      </c>
      <c r="U36" s="76">
        <f t="shared" ca="1" si="2"/>
        <v>10</v>
      </c>
    </row>
    <row r="37" spans="1:21" x14ac:dyDescent="0.25">
      <c r="A37" s="71">
        <v>30</v>
      </c>
      <c r="B37" s="70"/>
      <c r="C37" s="71" t="s">
        <v>36</v>
      </c>
      <c r="D37" s="71"/>
      <c r="E37" s="71"/>
      <c r="F37" s="72">
        <v>39597</v>
      </c>
      <c r="G37" s="63">
        <f t="shared" ca="1" si="0"/>
        <v>15</v>
      </c>
      <c r="H37" s="73"/>
      <c r="I37" s="64">
        <f ca="1">IF(G37=15,VLOOKUP(H37,'Бег 1000 м'!$N$2:$O$194,2,1),IF(G37=14,VLOOKUP(H37,'Бег 1000 м'!$Q$2:$R$194,2,1),IF(G37=13,VLOOKUP(H37,'Бег 1000 м'!$T$2:$U$204,2,1),IF(G37=12,VLOOKUP(H37,'Бег 1000 м'!$W$2:$X$214,2,1),""))))</f>
        <v>0</v>
      </c>
      <c r="J37" s="74"/>
      <c r="K37" s="64">
        <f ca="1">IF(G37=15,VLOOKUP(J37,'Бег 60 м'!$M$2:$N$74,2,1),IF(G37=14,VLOOKUP(J37,'Бег 60 м'!$P$2:$Q$74,2,1),IF(G37=13,VLOOKUP(J37,'Бег 60 м'!$S$2:$T$74,2,1),IF(G37=12,VLOOKUP(J37,'Бег 60 м'!$V$2:$W$74,2,1),""))))</f>
        <v>0</v>
      </c>
      <c r="L37" s="75"/>
      <c r="M37" s="64">
        <f ca="1">IF(G37=15,VLOOKUP(L37,'Подт Отж'!$Q$2:$R$72,2,1),IF(G37=14,VLOOKUP(L37,'Подт Отж'!$T$2:$U$72,2,1),IF(G37=13,VLOOKUP(L37,'Подт Отж'!$W$2:$X$72,2,1),IF(G37=12,VLOOKUP(L37,'Подт Отж'!$Z$2:$AA$72,2,1),""))))</f>
        <v>0</v>
      </c>
      <c r="N37" s="75"/>
      <c r="O37" s="64">
        <f ca="1">IF(G37=15,VLOOKUP(N37,'Подъем туловища'!$P$2:$Q$72,2,1),IF(G37=14,VLOOKUP(N37,'Подъем туловища'!$S$2:$T$72,2,1),IF(G37=13,VLOOKUP(N37,'Подъем туловища'!$V$2:$W$72,2,1),IF(G37=12,VLOOKUP(N37,'Подъем туловища'!$Y$2:$Z$72,2,1),""))))</f>
        <v>0</v>
      </c>
      <c r="P37" s="75">
        <v>-40</v>
      </c>
      <c r="Q37" s="64">
        <f ca="1">IF(G37=15,VLOOKUP(P37,'Наклон вперед'!$P$2:$Q$72,2,1),IF(G37=14,VLOOKUP(P37,'Наклон вперед'!$S$2:$T$72,2,1),IF(G37=13,VLOOKUP(P37,'Наклон вперед'!$V$2:$W$72,2,1),IF(G37=12,VLOOKUP(P37,'Наклон вперед'!$Y$2:$Z$72,2,1),""))))</f>
        <v>0</v>
      </c>
      <c r="R37" s="75"/>
      <c r="S37" s="64">
        <f ca="1">IF(G37=15,VLOOKUP(R37,'Прыжок с места'!$P$2:$Q$72,2,1),IF(G37=14,VLOOKUP(R37,'Прыжок с места'!$S$2:$T$72,2,1),IF(G37=13,VLOOKUP(R37,'Прыжок с места'!$V$2:$W$72,2,1),IF(G37=12,VLOOKUP(R37,'Прыжок с места'!$Y$2:$Z$72,2,1),""))))</f>
        <v>0</v>
      </c>
      <c r="T37" s="76">
        <f t="shared" ca="1" si="1"/>
        <v>0</v>
      </c>
      <c r="U37" s="76">
        <f t="shared" ca="1" si="2"/>
        <v>10</v>
      </c>
    </row>
    <row r="38" spans="1:21" x14ac:dyDescent="0.25">
      <c r="A38" s="71">
        <v>31</v>
      </c>
      <c r="B38" s="70"/>
      <c r="C38" s="71" t="s">
        <v>36</v>
      </c>
      <c r="D38" s="71"/>
      <c r="E38" s="71"/>
      <c r="F38" s="72">
        <v>39597</v>
      </c>
      <c r="G38" s="63">
        <f t="shared" ca="1" si="0"/>
        <v>15</v>
      </c>
      <c r="H38" s="73"/>
      <c r="I38" s="64">
        <f ca="1">IF(G38=15,VLOOKUP(H38,'Бег 1000 м'!$N$2:$O$194,2,1),IF(G38=14,VLOOKUP(H38,'Бег 1000 м'!$Q$2:$R$194,2,1),IF(G38=13,VLOOKUP(H38,'Бег 1000 м'!$T$2:$U$204,2,1),IF(G38=12,VLOOKUP(H38,'Бег 1000 м'!$W$2:$X$214,2,1),""))))</f>
        <v>0</v>
      </c>
      <c r="J38" s="74"/>
      <c r="K38" s="64">
        <f ca="1">IF(G38=15,VLOOKUP(J38,'Бег 60 м'!$M$2:$N$74,2,1),IF(G38=14,VLOOKUP(J38,'Бег 60 м'!$P$2:$Q$74,2,1),IF(G38=13,VLOOKUP(J38,'Бег 60 м'!$S$2:$T$74,2,1),IF(G38=12,VLOOKUP(J38,'Бег 60 м'!$V$2:$W$74,2,1),""))))</f>
        <v>0</v>
      </c>
      <c r="L38" s="75"/>
      <c r="M38" s="64">
        <f ca="1">IF(G38=15,VLOOKUP(L38,'Подт Отж'!$Q$2:$R$72,2,1),IF(G38=14,VLOOKUP(L38,'Подт Отж'!$T$2:$U$72,2,1),IF(G38=13,VLOOKUP(L38,'Подт Отж'!$W$2:$X$72,2,1),IF(G38=12,VLOOKUP(L38,'Подт Отж'!$Z$2:$AA$72,2,1),""))))</f>
        <v>0</v>
      </c>
      <c r="N38" s="75"/>
      <c r="O38" s="64">
        <f ca="1">IF(G38=15,VLOOKUP(N38,'Подъем туловища'!$P$2:$Q$72,2,1),IF(G38=14,VLOOKUP(N38,'Подъем туловища'!$S$2:$T$72,2,1),IF(G38=13,VLOOKUP(N38,'Подъем туловища'!$V$2:$W$72,2,1),IF(G38=12,VLOOKUP(N38,'Подъем туловища'!$Y$2:$Z$72,2,1),""))))</f>
        <v>0</v>
      </c>
      <c r="P38" s="75">
        <v>-40</v>
      </c>
      <c r="Q38" s="64">
        <f ca="1">IF(G38=15,VLOOKUP(P38,'Наклон вперед'!$P$2:$Q$72,2,1),IF(G38=14,VLOOKUP(P38,'Наклон вперед'!$S$2:$T$72,2,1),IF(G38=13,VLOOKUP(P38,'Наклон вперед'!$V$2:$W$72,2,1),IF(G38=12,VLOOKUP(P38,'Наклон вперед'!$Y$2:$Z$72,2,1),""))))</f>
        <v>0</v>
      </c>
      <c r="R38" s="75"/>
      <c r="S38" s="64">
        <f ca="1">IF(G38=15,VLOOKUP(R38,'Прыжок с места'!$P$2:$Q$72,2,1),IF(G38=14,VLOOKUP(R38,'Прыжок с места'!$S$2:$T$72,2,1),IF(G38=13,VLOOKUP(R38,'Прыжок с места'!$V$2:$W$72,2,1),IF(G38=12,VLOOKUP(R38,'Прыжок с места'!$Y$2:$Z$72,2,1),""))))</f>
        <v>0</v>
      </c>
      <c r="T38" s="76">
        <f t="shared" ca="1" si="1"/>
        <v>0</v>
      </c>
      <c r="U38" s="76">
        <f t="shared" ca="1" si="2"/>
        <v>10</v>
      </c>
    </row>
    <row r="39" spans="1:21" x14ac:dyDescent="0.25">
      <c r="A39" s="71">
        <v>32</v>
      </c>
      <c r="B39" s="70"/>
      <c r="C39" s="71" t="s">
        <v>36</v>
      </c>
      <c r="D39" s="71"/>
      <c r="E39" s="71"/>
      <c r="F39" s="72">
        <v>39597</v>
      </c>
      <c r="G39" s="63">
        <f t="shared" ca="1" si="0"/>
        <v>15</v>
      </c>
      <c r="H39" s="73"/>
      <c r="I39" s="64">
        <f ca="1">IF(G39=15,VLOOKUP(H39,'Бег 1000 м'!$N$2:$O$194,2,1),IF(G39=14,VLOOKUP(H39,'Бег 1000 м'!$Q$2:$R$194,2,1),IF(G39=13,VLOOKUP(H39,'Бег 1000 м'!$T$2:$U$204,2,1),IF(G39=12,VLOOKUP(H39,'Бег 1000 м'!$W$2:$X$214,2,1),""))))</f>
        <v>0</v>
      </c>
      <c r="J39" s="74"/>
      <c r="K39" s="64">
        <f ca="1">IF(G39=15,VLOOKUP(J39,'Бег 60 м'!$M$2:$N$74,2,1),IF(G39=14,VLOOKUP(J39,'Бег 60 м'!$P$2:$Q$74,2,1),IF(G39=13,VLOOKUP(J39,'Бег 60 м'!$S$2:$T$74,2,1),IF(G39=12,VLOOKUP(J39,'Бег 60 м'!$V$2:$W$74,2,1),""))))</f>
        <v>0</v>
      </c>
      <c r="L39" s="75"/>
      <c r="M39" s="64">
        <f ca="1">IF(G39=15,VLOOKUP(L39,'Подт Отж'!$Q$2:$R$72,2,1),IF(G39=14,VLOOKUP(L39,'Подт Отж'!$T$2:$U$72,2,1),IF(G39=13,VLOOKUP(L39,'Подт Отж'!$W$2:$X$72,2,1),IF(G39=12,VLOOKUP(L39,'Подт Отж'!$Z$2:$AA$72,2,1),""))))</f>
        <v>0</v>
      </c>
      <c r="N39" s="75"/>
      <c r="O39" s="64">
        <f ca="1">IF(G39=15,VLOOKUP(N39,'Подъем туловища'!$P$2:$Q$72,2,1),IF(G39=14,VLOOKUP(N39,'Подъем туловища'!$S$2:$T$72,2,1),IF(G39=13,VLOOKUP(N39,'Подъем туловища'!$V$2:$W$72,2,1),IF(G39=12,VLOOKUP(N39,'Подъем туловища'!$Y$2:$Z$72,2,1),""))))</f>
        <v>0</v>
      </c>
      <c r="P39" s="75">
        <v>-40</v>
      </c>
      <c r="Q39" s="64">
        <f ca="1">IF(G39=15,VLOOKUP(P39,'Наклон вперед'!$P$2:$Q$72,2,1),IF(G39=14,VLOOKUP(P39,'Наклон вперед'!$S$2:$T$72,2,1),IF(G39=13,VLOOKUP(P39,'Наклон вперед'!$V$2:$W$72,2,1),IF(G39=12,VLOOKUP(P39,'Наклон вперед'!$Y$2:$Z$72,2,1),""))))</f>
        <v>0</v>
      </c>
      <c r="R39" s="75"/>
      <c r="S39" s="64">
        <f ca="1">IF(G39=15,VLOOKUP(R39,'Прыжок с места'!$P$2:$Q$72,2,1),IF(G39=14,VLOOKUP(R39,'Прыжок с места'!$S$2:$T$72,2,1),IF(G39=13,VLOOKUP(R39,'Прыжок с места'!$V$2:$W$72,2,1),IF(G39=12,VLOOKUP(R39,'Прыжок с места'!$Y$2:$Z$72,2,1),""))))</f>
        <v>0</v>
      </c>
      <c r="T39" s="76">
        <f t="shared" ca="1" si="1"/>
        <v>0</v>
      </c>
      <c r="U39" s="76">
        <f t="shared" ca="1" si="2"/>
        <v>10</v>
      </c>
    </row>
    <row r="40" spans="1:21" x14ac:dyDescent="0.25">
      <c r="A40" s="71">
        <v>33</v>
      </c>
      <c r="B40" s="70"/>
      <c r="C40" s="71" t="s">
        <v>36</v>
      </c>
      <c r="D40" s="71"/>
      <c r="E40" s="71"/>
      <c r="F40" s="72">
        <v>39597</v>
      </c>
      <c r="G40" s="63">
        <f t="shared" ref="G40:G67" ca="1" si="3">DATEDIF(F40,$B$3,"y")</f>
        <v>15</v>
      </c>
      <c r="H40" s="73"/>
      <c r="I40" s="64">
        <f ca="1">IF(G40=15,VLOOKUP(H40,'Бег 1000 м'!$N$2:$O$194,2,1),IF(G40=14,VLOOKUP(H40,'Бег 1000 м'!$Q$2:$R$194,2,1),IF(G40=13,VLOOKUP(H40,'Бег 1000 м'!$T$2:$U$204,2,1),IF(G40=12,VLOOKUP(H40,'Бег 1000 м'!$W$2:$X$214,2,1),""))))</f>
        <v>0</v>
      </c>
      <c r="J40" s="74"/>
      <c r="K40" s="64">
        <f ca="1">IF(G40=15,VLOOKUP(J40,'Бег 60 м'!$M$2:$N$74,2,1),IF(G40=14,VLOOKUP(J40,'Бег 60 м'!$P$2:$Q$74,2,1),IF(G40=13,VLOOKUP(J40,'Бег 60 м'!$S$2:$T$74,2,1),IF(G40=12,VLOOKUP(J40,'Бег 60 м'!$V$2:$W$74,2,1),""))))</f>
        <v>0</v>
      </c>
      <c r="L40" s="75"/>
      <c r="M40" s="64">
        <f ca="1">IF(G40=15,VLOOKUP(L40,'Подт Отж'!$Q$2:$R$72,2,1),IF(G40=14,VLOOKUP(L40,'Подт Отж'!$T$2:$U$72,2,1),IF(G40=13,VLOOKUP(L40,'Подт Отж'!$W$2:$X$72,2,1),IF(G40=12,VLOOKUP(L40,'Подт Отж'!$Z$2:$AA$72,2,1),""))))</f>
        <v>0</v>
      </c>
      <c r="N40" s="75"/>
      <c r="O40" s="64">
        <f ca="1">IF(G40=15,VLOOKUP(N40,'Подъем туловища'!$P$2:$Q$72,2,1),IF(G40=14,VLOOKUP(N40,'Подъем туловища'!$S$2:$T$72,2,1),IF(G40=13,VLOOKUP(N40,'Подъем туловища'!$V$2:$W$72,2,1),IF(G40=12,VLOOKUP(N40,'Подъем туловища'!$Y$2:$Z$72,2,1),""))))</f>
        <v>0</v>
      </c>
      <c r="P40" s="75">
        <v>-40</v>
      </c>
      <c r="Q40" s="64">
        <f ca="1">IF(G40=15,VLOOKUP(P40,'Наклон вперед'!$P$2:$Q$72,2,1),IF(G40=14,VLOOKUP(P40,'Наклон вперед'!$S$2:$T$72,2,1),IF(G40=13,VLOOKUP(P40,'Наклон вперед'!$V$2:$W$72,2,1),IF(G40=12,VLOOKUP(P40,'Наклон вперед'!$Y$2:$Z$72,2,1),""))))</f>
        <v>0</v>
      </c>
      <c r="R40" s="75"/>
      <c r="S40" s="64">
        <f ca="1">IF(G40=15,VLOOKUP(R40,'Прыжок с места'!$P$2:$Q$72,2,1),IF(G40=14,VLOOKUP(R40,'Прыжок с места'!$S$2:$T$72,2,1),IF(G40=13,VLOOKUP(R40,'Прыжок с места'!$V$2:$W$72,2,1),IF(G40=12,VLOOKUP(R40,'Прыжок с места'!$Y$2:$Z$72,2,1),""))))</f>
        <v>0</v>
      </c>
      <c r="T40" s="76">
        <f t="shared" ca="1" si="1"/>
        <v>0</v>
      </c>
      <c r="U40" s="76">
        <f t="shared" ca="1" si="2"/>
        <v>10</v>
      </c>
    </row>
    <row r="41" spans="1:21" x14ac:dyDescent="0.25">
      <c r="A41" s="71">
        <v>34</v>
      </c>
      <c r="B41" s="70"/>
      <c r="C41" s="71" t="s">
        <v>36</v>
      </c>
      <c r="D41" s="71"/>
      <c r="E41" s="71"/>
      <c r="F41" s="72">
        <v>39597</v>
      </c>
      <c r="G41" s="63">
        <f t="shared" ca="1" si="3"/>
        <v>15</v>
      </c>
      <c r="H41" s="73"/>
      <c r="I41" s="64">
        <f ca="1">IF(G41=15,VLOOKUP(H41,'Бег 1000 м'!$N$2:$O$194,2,1),IF(G41=14,VLOOKUP(H41,'Бег 1000 м'!$Q$2:$R$194,2,1),IF(G41=13,VLOOKUP(H41,'Бег 1000 м'!$T$2:$U$204,2,1),IF(G41=12,VLOOKUP(H41,'Бег 1000 м'!$W$2:$X$214,2,1),""))))</f>
        <v>0</v>
      </c>
      <c r="J41" s="74"/>
      <c r="K41" s="64">
        <f ca="1">IF(G41=15,VLOOKUP(J41,'Бег 60 м'!$M$2:$N$74,2,1),IF(G41=14,VLOOKUP(J41,'Бег 60 м'!$P$2:$Q$74,2,1),IF(G41=13,VLOOKUP(J41,'Бег 60 м'!$S$2:$T$74,2,1),IF(G41=12,VLOOKUP(J41,'Бег 60 м'!$V$2:$W$74,2,1),""))))</f>
        <v>0</v>
      </c>
      <c r="L41" s="75"/>
      <c r="M41" s="64">
        <f ca="1">IF(G41=15,VLOOKUP(L41,'Подт Отж'!$Q$2:$R$72,2,1),IF(G41=14,VLOOKUP(L41,'Подт Отж'!$T$2:$U$72,2,1),IF(G41=13,VLOOKUP(L41,'Подт Отж'!$W$2:$X$72,2,1),IF(G41=12,VLOOKUP(L41,'Подт Отж'!$Z$2:$AA$72,2,1),""))))</f>
        <v>0</v>
      </c>
      <c r="N41" s="75"/>
      <c r="O41" s="64">
        <f ca="1">IF(G41=15,VLOOKUP(N41,'Подъем туловища'!$P$2:$Q$72,2,1),IF(G41=14,VLOOKUP(N41,'Подъем туловища'!$S$2:$T$72,2,1),IF(G41=13,VLOOKUP(N41,'Подъем туловища'!$V$2:$W$72,2,1),IF(G41=12,VLOOKUP(N41,'Подъем туловища'!$Y$2:$Z$72,2,1),""))))</f>
        <v>0</v>
      </c>
      <c r="P41" s="75">
        <v>-40</v>
      </c>
      <c r="Q41" s="64">
        <f ca="1">IF(G41=15,VLOOKUP(P41,'Наклон вперед'!$P$2:$Q$72,2,1),IF(G41=14,VLOOKUP(P41,'Наклон вперед'!$S$2:$T$72,2,1),IF(G41=13,VLOOKUP(P41,'Наклон вперед'!$V$2:$W$72,2,1),IF(G41=12,VLOOKUP(P41,'Наклон вперед'!$Y$2:$Z$72,2,1),""))))</f>
        <v>0</v>
      </c>
      <c r="R41" s="75"/>
      <c r="S41" s="64">
        <f ca="1">IF(G41=15,VLOOKUP(R41,'Прыжок с места'!$P$2:$Q$72,2,1),IF(G41=14,VLOOKUP(R41,'Прыжок с места'!$S$2:$T$72,2,1),IF(G41=13,VLOOKUP(R41,'Прыжок с места'!$V$2:$W$72,2,1),IF(G41=12,VLOOKUP(R41,'Прыжок с места'!$Y$2:$Z$72,2,1),""))))</f>
        <v>0</v>
      </c>
      <c r="T41" s="76">
        <f t="shared" ca="1" si="1"/>
        <v>0</v>
      </c>
      <c r="U41" s="76">
        <f t="shared" ca="1" si="2"/>
        <v>10</v>
      </c>
    </row>
    <row r="42" spans="1:21" x14ac:dyDescent="0.25">
      <c r="A42" s="71">
        <v>35</v>
      </c>
      <c r="B42" s="70"/>
      <c r="C42" s="71" t="s">
        <v>36</v>
      </c>
      <c r="D42" s="71"/>
      <c r="E42" s="71"/>
      <c r="F42" s="72">
        <v>39597</v>
      </c>
      <c r="G42" s="63">
        <f t="shared" ca="1" si="3"/>
        <v>15</v>
      </c>
      <c r="H42" s="73"/>
      <c r="I42" s="64">
        <f ca="1">IF(G42=15,VLOOKUP(H42,'Бег 1000 м'!$N$2:$O$194,2,1),IF(G42=14,VLOOKUP(H42,'Бег 1000 м'!$Q$2:$R$194,2,1),IF(G42=13,VLOOKUP(H42,'Бег 1000 м'!$T$2:$U$204,2,1),IF(G42=12,VLOOKUP(H42,'Бег 1000 м'!$W$2:$X$214,2,1),""))))</f>
        <v>0</v>
      </c>
      <c r="J42" s="74"/>
      <c r="K42" s="64">
        <f ca="1">IF(G42=15,VLOOKUP(J42,'Бег 60 м'!$M$2:$N$74,2,1),IF(G42=14,VLOOKUP(J42,'Бег 60 м'!$P$2:$Q$74,2,1),IF(G42=13,VLOOKUP(J42,'Бег 60 м'!$S$2:$T$74,2,1),IF(G42=12,VLOOKUP(J42,'Бег 60 м'!$V$2:$W$74,2,1),""))))</f>
        <v>0</v>
      </c>
      <c r="L42" s="75"/>
      <c r="M42" s="64">
        <f ca="1">IF(G42=15,VLOOKUP(L42,'Подт Отж'!$Q$2:$R$72,2,1),IF(G42=14,VLOOKUP(L42,'Подт Отж'!$T$2:$U$72,2,1),IF(G42=13,VLOOKUP(L42,'Подт Отж'!$W$2:$X$72,2,1),IF(G42=12,VLOOKUP(L42,'Подт Отж'!$Z$2:$AA$72,2,1),""))))</f>
        <v>0</v>
      </c>
      <c r="N42" s="75"/>
      <c r="O42" s="64">
        <f ca="1">IF(G42=15,VLOOKUP(N42,'Подъем туловища'!$P$2:$Q$72,2,1),IF(G42=14,VLOOKUP(N42,'Подъем туловища'!$S$2:$T$72,2,1),IF(G42=13,VLOOKUP(N42,'Подъем туловища'!$V$2:$W$72,2,1),IF(G42=12,VLOOKUP(N42,'Подъем туловища'!$Y$2:$Z$72,2,1),""))))</f>
        <v>0</v>
      </c>
      <c r="P42" s="75">
        <v>-40</v>
      </c>
      <c r="Q42" s="64">
        <f ca="1">IF(G42=15,VLOOKUP(P42,'Наклон вперед'!$P$2:$Q$72,2,1),IF(G42=14,VLOOKUP(P42,'Наклон вперед'!$S$2:$T$72,2,1),IF(G42=13,VLOOKUP(P42,'Наклон вперед'!$V$2:$W$72,2,1),IF(G42=12,VLOOKUP(P42,'Наклон вперед'!$Y$2:$Z$72,2,1),""))))</f>
        <v>0</v>
      </c>
      <c r="R42" s="75"/>
      <c r="S42" s="64">
        <f ca="1">IF(G42=15,VLOOKUP(R42,'Прыжок с места'!$P$2:$Q$72,2,1),IF(G42=14,VLOOKUP(R42,'Прыжок с места'!$S$2:$T$72,2,1),IF(G42=13,VLOOKUP(R42,'Прыжок с места'!$V$2:$W$72,2,1),IF(G42=12,VLOOKUP(R42,'Прыжок с места'!$Y$2:$Z$72,2,1),""))))</f>
        <v>0</v>
      </c>
      <c r="T42" s="76">
        <f t="shared" ca="1" si="1"/>
        <v>0</v>
      </c>
      <c r="U42" s="76">
        <f t="shared" ca="1" si="2"/>
        <v>10</v>
      </c>
    </row>
    <row r="43" spans="1:21" x14ac:dyDescent="0.25">
      <c r="A43" s="71">
        <v>36</v>
      </c>
      <c r="B43" s="70"/>
      <c r="C43" s="71" t="s">
        <v>36</v>
      </c>
      <c r="D43" s="71"/>
      <c r="E43" s="71"/>
      <c r="F43" s="72">
        <v>39597</v>
      </c>
      <c r="G43" s="63">
        <f t="shared" ca="1" si="3"/>
        <v>15</v>
      </c>
      <c r="H43" s="73"/>
      <c r="I43" s="64">
        <f ca="1">IF(G43=15,VLOOKUP(H43,'Бег 1000 м'!$N$2:$O$194,2,1),IF(G43=14,VLOOKUP(H43,'Бег 1000 м'!$Q$2:$R$194,2,1),IF(G43=13,VLOOKUP(H43,'Бег 1000 м'!$T$2:$U$204,2,1),IF(G43=12,VLOOKUP(H43,'Бег 1000 м'!$W$2:$X$214,2,1),""))))</f>
        <v>0</v>
      </c>
      <c r="J43" s="74"/>
      <c r="K43" s="64">
        <f ca="1">IF(G43=15,VLOOKUP(J43,'Бег 60 м'!$M$2:$N$74,2,1),IF(G43=14,VLOOKUP(J43,'Бег 60 м'!$P$2:$Q$74,2,1),IF(G43=13,VLOOKUP(J43,'Бег 60 м'!$S$2:$T$74,2,1),IF(G43=12,VLOOKUP(J43,'Бег 60 м'!$V$2:$W$74,2,1),""))))</f>
        <v>0</v>
      </c>
      <c r="L43" s="75"/>
      <c r="M43" s="64">
        <f ca="1">IF(G43=15,VLOOKUP(L43,'Подт Отж'!$Q$2:$R$72,2,1),IF(G43=14,VLOOKUP(L43,'Подт Отж'!$T$2:$U$72,2,1),IF(G43=13,VLOOKUP(L43,'Подт Отж'!$W$2:$X$72,2,1),IF(G43=12,VLOOKUP(L43,'Подт Отж'!$Z$2:$AA$72,2,1),""))))</f>
        <v>0</v>
      </c>
      <c r="N43" s="75"/>
      <c r="O43" s="64">
        <f ca="1">IF(G43=15,VLOOKUP(N43,'Подъем туловища'!$P$2:$Q$72,2,1),IF(G43=14,VLOOKUP(N43,'Подъем туловища'!$S$2:$T$72,2,1),IF(G43=13,VLOOKUP(N43,'Подъем туловища'!$V$2:$W$72,2,1),IF(G43=12,VLOOKUP(N43,'Подъем туловища'!$Y$2:$Z$72,2,1),""))))</f>
        <v>0</v>
      </c>
      <c r="P43" s="75">
        <v>-40</v>
      </c>
      <c r="Q43" s="64">
        <f ca="1">IF(G43=15,VLOOKUP(P43,'Наклон вперед'!$P$2:$Q$72,2,1),IF(G43=14,VLOOKUP(P43,'Наклон вперед'!$S$2:$T$72,2,1),IF(G43=13,VLOOKUP(P43,'Наклон вперед'!$V$2:$W$72,2,1),IF(G43=12,VLOOKUP(P43,'Наклон вперед'!$Y$2:$Z$72,2,1),""))))</f>
        <v>0</v>
      </c>
      <c r="R43" s="75"/>
      <c r="S43" s="64">
        <f ca="1">IF(G43=15,VLOOKUP(R43,'Прыжок с места'!$P$2:$Q$72,2,1),IF(G43=14,VLOOKUP(R43,'Прыжок с места'!$S$2:$T$72,2,1),IF(G43=13,VLOOKUP(R43,'Прыжок с места'!$V$2:$W$72,2,1),IF(G43=12,VLOOKUP(R43,'Прыжок с места'!$Y$2:$Z$72,2,1),""))))</f>
        <v>0</v>
      </c>
      <c r="T43" s="76">
        <f t="shared" ca="1" si="1"/>
        <v>0</v>
      </c>
      <c r="U43" s="76">
        <f t="shared" ca="1" si="2"/>
        <v>10</v>
      </c>
    </row>
    <row r="44" spans="1:21" x14ac:dyDescent="0.25">
      <c r="A44" s="71">
        <v>37</v>
      </c>
      <c r="B44" s="70"/>
      <c r="C44" s="71" t="s">
        <v>36</v>
      </c>
      <c r="D44" s="71"/>
      <c r="E44" s="71"/>
      <c r="F44" s="72">
        <v>39597</v>
      </c>
      <c r="G44" s="63">
        <f t="shared" ca="1" si="3"/>
        <v>15</v>
      </c>
      <c r="H44" s="73"/>
      <c r="I44" s="64">
        <f ca="1">IF(G44=15,VLOOKUP(H44,'Бег 1000 м'!$N$2:$O$194,2,1),IF(G44=14,VLOOKUP(H44,'Бег 1000 м'!$Q$2:$R$194,2,1),IF(G44=13,VLOOKUP(H44,'Бег 1000 м'!$T$2:$U$204,2,1),IF(G44=12,VLOOKUP(H44,'Бег 1000 м'!$W$2:$X$214,2,1),""))))</f>
        <v>0</v>
      </c>
      <c r="J44" s="74"/>
      <c r="K44" s="64">
        <f ca="1">IF(G44=15,VLOOKUP(J44,'Бег 60 м'!$M$2:$N$74,2,1),IF(G44=14,VLOOKUP(J44,'Бег 60 м'!$P$2:$Q$74,2,1),IF(G44=13,VLOOKUP(J44,'Бег 60 м'!$S$2:$T$74,2,1),IF(G44=12,VLOOKUP(J44,'Бег 60 м'!$V$2:$W$74,2,1),""))))</f>
        <v>0</v>
      </c>
      <c r="L44" s="75"/>
      <c r="M44" s="64">
        <f ca="1">IF(G44=15,VLOOKUP(L44,'Подт Отж'!$Q$2:$R$72,2,1),IF(G44=14,VLOOKUP(L44,'Подт Отж'!$T$2:$U$72,2,1),IF(G44=13,VLOOKUP(L44,'Подт Отж'!$W$2:$X$72,2,1),IF(G44=12,VLOOKUP(L44,'Подт Отж'!$Z$2:$AA$72,2,1),""))))</f>
        <v>0</v>
      </c>
      <c r="N44" s="75"/>
      <c r="O44" s="64">
        <f ca="1">IF(G44=15,VLOOKUP(N44,'Подъем туловища'!$P$2:$Q$72,2,1),IF(G44=14,VLOOKUP(N44,'Подъем туловища'!$S$2:$T$72,2,1),IF(G44=13,VLOOKUP(N44,'Подъем туловища'!$V$2:$W$72,2,1),IF(G44=12,VLOOKUP(N44,'Подъем туловища'!$Y$2:$Z$72,2,1),""))))</f>
        <v>0</v>
      </c>
      <c r="P44" s="75">
        <v>-40</v>
      </c>
      <c r="Q44" s="64">
        <f ca="1">IF(G44=15,VLOOKUP(P44,'Наклон вперед'!$P$2:$Q$72,2,1),IF(G44=14,VLOOKUP(P44,'Наклон вперед'!$S$2:$T$72,2,1),IF(G44=13,VLOOKUP(P44,'Наклон вперед'!$V$2:$W$72,2,1),IF(G44=12,VLOOKUP(P44,'Наклон вперед'!$Y$2:$Z$72,2,1),""))))</f>
        <v>0</v>
      </c>
      <c r="R44" s="75"/>
      <c r="S44" s="64">
        <f ca="1">IF(G44=15,VLOOKUP(R44,'Прыжок с места'!$P$2:$Q$72,2,1),IF(G44=14,VLOOKUP(R44,'Прыжок с места'!$S$2:$T$72,2,1),IF(G44=13,VLOOKUP(R44,'Прыжок с места'!$V$2:$W$72,2,1),IF(G44=12,VLOOKUP(R44,'Прыжок с места'!$Y$2:$Z$72,2,1),""))))</f>
        <v>0</v>
      </c>
      <c r="T44" s="76">
        <f t="shared" ca="1" si="1"/>
        <v>0</v>
      </c>
      <c r="U44" s="76">
        <f t="shared" ca="1" si="2"/>
        <v>10</v>
      </c>
    </row>
    <row r="45" spans="1:21" x14ac:dyDescent="0.25">
      <c r="A45" s="71">
        <v>38</v>
      </c>
      <c r="B45" s="70"/>
      <c r="C45" s="71" t="s">
        <v>36</v>
      </c>
      <c r="D45" s="71"/>
      <c r="E45" s="71"/>
      <c r="F45" s="72">
        <v>39597</v>
      </c>
      <c r="G45" s="63">
        <f t="shared" ca="1" si="3"/>
        <v>15</v>
      </c>
      <c r="H45" s="73"/>
      <c r="I45" s="64">
        <f ca="1">IF(G45=15,VLOOKUP(H45,'Бег 1000 м'!$N$2:$O$194,2,1),IF(G45=14,VLOOKUP(H45,'Бег 1000 м'!$Q$2:$R$194,2,1),IF(G45=13,VLOOKUP(H45,'Бег 1000 м'!$T$2:$U$204,2,1),IF(G45=12,VLOOKUP(H45,'Бег 1000 м'!$W$2:$X$214,2,1),""))))</f>
        <v>0</v>
      </c>
      <c r="J45" s="74"/>
      <c r="K45" s="64">
        <f ca="1">IF(G45=15,VLOOKUP(J45,'Бег 60 м'!$M$2:$N$74,2,1),IF(G45=14,VLOOKUP(J45,'Бег 60 м'!$P$2:$Q$74,2,1),IF(G45=13,VLOOKUP(J45,'Бег 60 м'!$S$2:$T$74,2,1),IF(G45=12,VLOOKUP(J45,'Бег 60 м'!$V$2:$W$74,2,1),""))))</f>
        <v>0</v>
      </c>
      <c r="L45" s="75"/>
      <c r="M45" s="64">
        <f ca="1">IF(G45=15,VLOOKUP(L45,'Подт Отж'!$Q$2:$R$72,2,1),IF(G45=14,VLOOKUP(L45,'Подт Отж'!$T$2:$U$72,2,1),IF(G45=13,VLOOKUP(L45,'Подт Отж'!$W$2:$X$72,2,1),IF(G45=12,VLOOKUP(L45,'Подт Отж'!$Z$2:$AA$72,2,1),""))))</f>
        <v>0</v>
      </c>
      <c r="N45" s="75"/>
      <c r="O45" s="64">
        <f ca="1">IF(G45=15,VLOOKUP(N45,'Подъем туловища'!$P$2:$Q$72,2,1),IF(G45=14,VLOOKUP(N45,'Подъем туловища'!$S$2:$T$72,2,1),IF(G45=13,VLOOKUP(N45,'Подъем туловища'!$V$2:$W$72,2,1),IF(G45=12,VLOOKUP(N45,'Подъем туловища'!$Y$2:$Z$72,2,1),""))))</f>
        <v>0</v>
      </c>
      <c r="P45" s="75">
        <v>-40</v>
      </c>
      <c r="Q45" s="64">
        <f ca="1">IF(G45=15,VLOOKUP(P45,'Наклон вперед'!$P$2:$Q$72,2,1),IF(G45=14,VLOOKUP(P45,'Наклон вперед'!$S$2:$T$72,2,1),IF(G45=13,VLOOKUP(P45,'Наклон вперед'!$V$2:$W$72,2,1),IF(G45=12,VLOOKUP(P45,'Наклон вперед'!$Y$2:$Z$72,2,1),""))))</f>
        <v>0</v>
      </c>
      <c r="R45" s="75"/>
      <c r="S45" s="64">
        <f ca="1">IF(G45=15,VLOOKUP(R45,'Прыжок с места'!$P$2:$Q$72,2,1),IF(G45=14,VLOOKUP(R45,'Прыжок с места'!$S$2:$T$72,2,1),IF(G45=13,VLOOKUP(R45,'Прыжок с места'!$V$2:$W$72,2,1),IF(G45=12,VLOOKUP(R45,'Прыжок с места'!$Y$2:$Z$72,2,1),""))))</f>
        <v>0</v>
      </c>
      <c r="T45" s="76">
        <f t="shared" ca="1" si="1"/>
        <v>0</v>
      </c>
      <c r="U45" s="76">
        <f t="shared" ca="1" si="2"/>
        <v>10</v>
      </c>
    </row>
    <row r="46" spans="1:21" x14ac:dyDescent="0.25">
      <c r="A46" s="71">
        <v>39</v>
      </c>
      <c r="B46" s="70"/>
      <c r="C46" s="71" t="s">
        <v>36</v>
      </c>
      <c r="D46" s="71"/>
      <c r="E46" s="71"/>
      <c r="F46" s="72">
        <v>39597</v>
      </c>
      <c r="G46" s="63">
        <f t="shared" ca="1" si="3"/>
        <v>15</v>
      </c>
      <c r="H46" s="73"/>
      <c r="I46" s="64">
        <f ca="1">IF(G46=15,VLOOKUP(H46,'Бег 1000 м'!$N$2:$O$194,2,1),IF(G46=14,VLOOKUP(H46,'Бег 1000 м'!$Q$2:$R$194,2,1),IF(G46=13,VLOOKUP(H46,'Бег 1000 м'!$T$2:$U$204,2,1),IF(G46=12,VLOOKUP(H46,'Бег 1000 м'!$W$2:$X$214,2,1),""))))</f>
        <v>0</v>
      </c>
      <c r="J46" s="74"/>
      <c r="K46" s="64">
        <f ca="1">IF(G46=15,VLOOKUP(J46,'Бег 60 м'!$M$2:$N$74,2,1),IF(G46=14,VLOOKUP(J46,'Бег 60 м'!$P$2:$Q$74,2,1),IF(G46=13,VLOOKUP(J46,'Бег 60 м'!$S$2:$T$74,2,1),IF(G46=12,VLOOKUP(J46,'Бег 60 м'!$V$2:$W$74,2,1),""))))</f>
        <v>0</v>
      </c>
      <c r="L46" s="75"/>
      <c r="M46" s="64">
        <f ca="1">IF(G46=15,VLOOKUP(L46,'Подт Отж'!$Q$2:$R$72,2,1),IF(G46=14,VLOOKUP(L46,'Подт Отж'!$T$2:$U$72,2,1),IF(G46=13,VLOOKUP(L46,'Подт Отж'!$W$2:$X$72,2,1),IF(G46=12,VLOOKUP(L46,'Подт Отж'!$Z$2:$AA$72,2,1),""))))</f>
        <v>0</v>
      </c>
      <c r="N46" s="75"/>
      <c r="O46" s="64">
        <f ca="1">IF(G46=15,VLOOKUP(N46,'Подъем туловища'!$P$2:$Q$72,2,1),IF(G46=14,VLOOKUP(N46,'Подъем туловища'!$S$2:$T$72,2,1),IF(G46=13,VLOOKUP(N46,'Подъем туловища'!$V$2:$W$72,2,1),IF(G46=12,VLOOKUP(N46,'Подъем туловища'!$Y$2:$Z$72,2,1),""))))</f>
        <v>0</v>
      </c>
      <c r="P46" s="75">
        <v>-40</v>
      </c>
      <c r="Q46" s="64">
        <f ca="1">IF(G46=15,VLOOKUP(P46,'Наклон вперед'!$P$2:$Q$72,2,1),IF(G46=14,VLOOKUP(P46,'Наклон вперед'!$S$2:$T$72,2,1),IF(G46=13,VLOOKUP(P46,'Наклон вперед'!$V$2:$W$72,2,1),IF(G46=12,VLOOKUP(P46,'Наклон вперед'!$Y$2:$Z$72,2,1),""))))</f>
        <v>0</v>
      </c>
      <c r="R46" s="75"/>
      <c r="S46" s="64">
        <f ca="1">IF(G46=15,VLOOKUP(R46,'Прыжок с места'!$P$2:$Q$72,2,1),IF(G46=14,VLOOKUP(R46,'Прыжок с места'!$S$2:$T$72,2,1),IF(G46=13,VLOOKUP(R46,'Прыжок с места'!$V$2:$W$72,2,1),IF(G46=12,VLOOKUP(R46,'Прыжок с места'!$Y$2:$Z$72,2,1),""))))</f>
        <v>0</v>
      </c>
      <c r="T46" s="76">
        <f t="shared" ca="1" si="1"/>
        <v>0</v>
      </c>
      <c r="U46" s="76">
        <f t="shared" ca="1" si="2"/>
        <v>10</v>
      </c>
    </row>
    <row r="47" spans="1:21" x14ac:dyDescent="0.25">
      <c r="A47" s="71">
        <v>40</v>
      </c>
      <c r="B47" s="70"/>
      <c r="C47" s="71" t="s">
        <v>36</v>
      </c>
      <c r="D47" s="71"/>
      <c r="E47" s="71"/>
      <c r="F47" s="72">
        <v>39597</v>
      </c>
      <c r="G47" s="63">
        <f t="shared" ca="1" si="3"/>
        <v>15</v>
      </c>
      <c r="H47" s="73"/>
      <c r="I47" s="64">
        <f ca="1">IF(G47=15,VLOOKUP(H47,'Бег 1000 м'!$N$2:$O$194,2,1),IF(G47=14,VLOOKUP(H47,'Бег 1000 м'!$Q$2:$R$194,2,1),IF(G47=13,VLOOKUP(H47,'Бег 1000 м'!$T$2:$U$204,2,1),IF(G47=12,VLOOKUP(H47,'Бег 1000 м'!$W$2:$X$214,2,1),""))))</f>
        <v>0</v>
      </c>
      <c r="J47" s="74"/>
      <c r="K47" s="64">
        <f ca="1">IF(G47=15,VLOOKUP(J47,'Бег 60 м'!$M$2:$N$74,2,1),IF(G47=14,VLOOKUP(J47,'Бег 60 м'!$P$2:$Q$74,2,1),IF(G47=13,VLOOKUP(J47,'Бег 60 м'!$S$2:$T$74,2,1),IF(G47=12,VLOOKUP(J47,'Бег 60 м'!$V$2:$W$74,2,1),""))))</f>
        <v>0</v>
      </c>
      <c r="L47" s="75"/>
      <c r="M47" s="64">
        <f ca="1">IF(G47=15,VLOOKUP(L47,'Подт Отж'!$Q$2:$R$72,2,1),IF(G47=14,VLOOKUP(L47,'Подт Отж'!$T$2:$U$72,2,1),IF(G47=13,VLOOKUP(L47,'Подт Отж'!$W$2:$X$72,2,1),IF(G47=12,VLOOKUP(L47,'Подт Отж'!$Z$2:$AA$72,2,1),""))))</f>
        <v>0</v>
      </c>
      <c r="N47" s="75"/>
      <c r="O47" s="64">
        <f ca="1">IF(G47=15,VLOOKUP(N47,'Подъем туловища'!$P$2:$Q$72,2,1),IF(G47=14,VLOOKUP(N47,'Подъем туловища'!$S$2:$T$72,2,1),IF(G47=13,VLOOKUP(N47,'Подъем туловища'!$V$2:$W$72,2,1),IF(G47=12,VLOOKUP(N47,'Подъем туловища'!$Y$2:$Z$72,2,1),""))))</f>
        <v>0</v>
      </c>
      <c r="P47" s="75">
        <v>-40</v>
      </c>
      <c r="Q47" s="64">
        <f ca="1">IF(G47=15,VLOOKUP(P47,'Наклон вперед'!$P$2:$Q$72,2,1),IF(G47=14,VLOOKUP(P47,'Наклон вперед'!$S$2:$T$72,2,1),IF(G47=13,VLOOKUP(P47,'Наклон вперед'!$V$2:$W$72,2,1),IF(G47=12,VLOOKUP(P47,'Наклон вперед'!$Y$2:$Z$72,2,1),""))))</f>
        <v>0</v>
      </c>
      <c r="R47" s="75"/>
      <c r="S47" s="64">
        <f ca="1">IF(G47=15,VLOOKUP(R47,'Прыжок с места'!$P$2:$Q$72,2,1),IF(G47=14,VLOOKUP(R47,'Прыжок с места'!$S$2:$T$72,2,1),IF(G47=13,VLOOKUP(R47,'Прыжок с места'!$V$2:$W$72,2,1),IF(G47=12,VLOOKUP(R47,'Прыжок с места'!$Y$2:$Z$72,2,1),""))))</f>
        <v>0</v>
      </c>
      <c r="T47" s="76">
        <f t="shared" ca="1" si="1"/>
        <v>0</v>
      </c>
      <c r="U47" s="76">
        <f t="shared" ca="1" si="2"/>
        <v>10</v>
      </c>
    </row>
    <row r="48" spans="1:21" x14ac:dyDescent="0.25">
      <c r="A48" s="71">
        <v>41</v>
      </c>
      <c r="B48" s="70"/>
      <c r="C48" s="71" t="s">
        <v>36</v>
      </c>
      <c r="D48" s="71"/>
      <c r="E48" s="71"/>
      <c r="F48" s="72">
        <v>39597</v>
      </c>
      <c r="G48" s="63">
        <f t="shared" ca="1" si="3"/>
        <v>15</v>
      </c>
      <c r="H48" s="73"/>
      <c r="I48" s="64">
        <f ca="1">IF(G48=15,VLOOKUP(H48,'Бег 1000 м'!$N$2:$O$194,2,1),IF(G48=14,VLOOKUP(H48,'Бег 1000 м'!$Q$2:$R$194,2,1),IF(G48=13,VLOOKUP(H48,'Бег 1000 м'!$T$2:$U$204,2,1),IF(G48=12,VLOOKUP(H48,'Бег 1000 м'!$W$2:$X$214,2,1),""))))</f>
        <v>0</v>
      </c>
      <c r="J48" s="74"/>
      <c r="K48" s="64">
        <f ca="1">IF(G48=15,VLOOKUP(J48,'Бег 60 м'!$M$2:$N$74,2,1),IF(G48=14,VLOOKUP(J48,'Бег 60 м'!$P$2:$Q$74,2,1),IF(G48=13,VLOOKUP(J48,'Бег 60 м'!$S$2:$T$74,2,1),IF(G48=12,VLOOKUP(J48,'Бег 60 м'!$V$2:$W$74,2,1),""))))</f>
        <v>0</v>
      </c>
      <c r="L48" s="75"/>
      <c r="M48" s="64">
        <f ca="1">IF(G48=15,VLOOKUP(L48,'Подт Отж'!$Q$2:$R$72,2,1),IF(G48=14,VLOOKUP(L48,'Подт Отж'!$T$2:$U$72,2,1),IF(G48=13,VLOOKUP(L48,'Подт Отж'!$W$2:$X$72,2,1),IF(G48=12,VLOOKUP(L48,'Подт Отж'!$Z$2:$AA$72,2,1),""))))</f>
        <v>0</v>
      </c>
      <c r="N48" s="75"/>
      <c r="O48" s="64">
        <f ca="1">IF(G48=15,VLOOKUP(N48,'Подъем туловища'!$P$2:$Q$72,2,1),IF(G48=14,VLOOKUP(N48,'Подъем туловища'!$S$2:$T$72,2,1),IF(G48=13,VLOOKUP(N48,'Подъем туловища'!$V$2:$W$72,2,1),IF(G48=12,VLOOKUP(N48,'Подъем туловища'!$Y$2:$Z$72,2,1),""))))</f>
        <v>0</v>
      </c>
      <c r="P48" s="75">
        <v>-40</v>
      </c>
      <c r="Q48" s="64">
        <f ca="1">IF(G48=15,VLOOKUP(P48,'Наклон вперед'!$P$2:$Q$72,2,1),IF(G48=14,VLOOKUP(P48,'Наклон вперед'!$S$2:$T$72,2,1),IF(G48=13,VLOOKUP(P48,'Наклон вперед'!$V$2:$W$72,2,1),IF(G48=12,VLOOKUP(P48,'Наклон вперед'!$Y$2:$Z$72,2,1),""))))</f>
        <v>0</v>
      </c>
      <c r="R48" s="75"/>
      <c r="S48" s="64">
        <f ca="1">IF(G48=15,VLOOKUP(R48,'Прыжок с места'!$P$2:$Q$72,2,1),IF(G48=14,VLOOKUP(R48,'Прыжок с места'!$S$2:$T$72,2,1),IF(G48=13,VLOOKUP(R48,'Прыжок с места'!$V$2:$W$72,2,1),IF(G48=12,VLOOKUP(R48,'Прыжок с места'!$Y$2:$Z$72,2,1),""))))</f>
        <v>0</v>
      </c>
      <c r="T48" s="76">
        <f t="shared" ca="1" si="1"/>
        <v>0</v>
      </c>
      <c r="U48" s="76">
        <f t="shared" ca="1" si="2"/>
        <v>10</v>
      </c>
    </row>
    <row r="49" spans="1:21" x14ac:dyDescent="0.25">
      <c r="A49" s="71">
        <v>42</v>
      </c>
      <c r="B49" s="70"/>
      <c r="C49" s="71" t="s">
        <v>36</v>
      </c>
      <c r="D49" s="71"/>
      <c r="E49" s="71"/>
      <c r="F49" s="72">
        <v>39597</v>
      </c>
      <c r="G49" s="63">
        <f t="shared" ca="1" si="3"/>
        <v>15</v>
      </c>
      <c r="H49" s="73"/>
      <c r="I49" s="64">
        <f ca="1">IF(G49=15,VLOOKUP(H49,'Бег 1000 м'!$N$2:$O$194,2,1),IF(G49=14,VLOOKUP(H49,'Бег 1000 м'!$Q$2:$R$194,2,1),IF(G49=13,VLOOKUP(H49,'Бег 1000 м'!$T$2:$U$204,2,1),IF(G49=12,VLOOKUP(H49,'Бег 1000 м'!$W$2:$X$214,2,1),""))))</f>
        <v>0</v>
      </c>
      <c r="J49" s="74"/>
      <c r="K49" s="64">
        <f ca="1">IF(G49=15,VLOOKUP(J49,'Бег 60 м'!$M$2:$N$74,2,1),IF(G49=14,VLOOKUP(J49,'Бег 60 м'!$P$2:$Q$74,2,1),IF(G49=13,VLOOKUP(J49,'Бег 60 м'!$S$2:$T$74,2,1),IF(G49=12,VLOOKUP(J49,'Бег 60 м'!$V$2:$W$74,2,1),""))))</f>
        <v>0</v>
      </c>
      <c r="L49" s="75"/>
      <c r="M49" s="64">
        <f ca="1">IF(G49=15,VLOOKUP(L49,'Подт Отж'!$Q$2:$R$72,2,1),IF(G49=14,VLOOKUP(L49,'Подт Отж'!$T$2:$U$72,2,1),IF(G49=13,VLOOKUP(L49,'Подт Отж'!$W$2:$X$72,2,1),IF(G49=12,VLOOKUP(L49,'Подт Отж'!$Z$2:$AA$72,2,1),""))))</f>
        <v>0</v>
      </c>
      <c r="N49" s="75"/>
      <c r="O49" s="64">
        <f ca="1">IF(G49=15,VLOOKUP(N49,'Подъем туловища'!$P$2:$Q$72,2,1),IF(G49=14,VLOOKUP(N49,'Подъем туловища'!$S$2:$T$72,2,1),IF(G49=13,VLOOKUP(N49,'Подъем туловища'!$V$2:$W$72,2,1),IF(G49=12,VLOOKUP(N49,'Подъем туловища'!$Y$2:$Z$72,2,1),""))))</f>
        <v>0</v>
      </c>
      <c r="P49" s="75">
        <v>-40</v>
      </c>
      <c r="Q49" s="64">
        <f ca="1">IF(G49=15,VLOOKUP(P49,'Наклон вперед'!$P$2:$Q$72,2,1),IF(G49=14,VLOOKUP(P49,'Наклон вперед'!$S$2:$T$72,2,1),IF(G49=13,VLOOKUP(P49,'Наклон вперед'!$V$2:$W$72,2,1),IF(G49=12,VLOOKUP(P49,'Наклон вперед'!$Y$2:$Z$72,2,1),""))))</f>
        <v>0</v>
      </c>
      <c r="R49" s="75"/>
      <c r="S49" s="64">
        <f ca="1">IF(G49=15,VLOOKUP(R49,'Прыжок с места'!$P$2:$Q$72,2,1),IF(G49=14,VLOOKUP(R49,'Прыжок с места'!$S$2:$T$72,2,1),IF(G49=13,VLOOKUP(R49,'Прыжок с места'!$V$2:$W$72,2,1),IF(G49=12,VLOOKUP(R49,'Прыжок с места'!$Y$2:$Z$72,2,1),""))))</f>
        <v>0</v>
      </c>
      <c r="T49" s="76">
        <f t="shared" ca="1" si="1"/>
        <v>0</v>
      </c>
      <c r="U49" s="76">
        <f t="shared" ca="1" si="2"/>
        <v>10</v>
      </c>
    </row>
    <row r="50" spans="1:21" x14ac:dyDescent="0.25">
      <c r="A50" s="71">
        <v>43</v>
      </c>
      <c r="B50" s="70"/>
      <c r="C50" s="71" t="s">
        <v>36</v>
      </c>
      <c r="D50" s="71"/>
      <c r="E50" s="71"/>
      <c r="F50" s="72">
        <v>39597</v>
      </c>
      <c r="G50" s="63">
        <f t="shared" ca="1" si="3"/>
        <v>15</v>
      </c>
      <c r="H50" s="73"/>
      <c r="I50" s="64">
        <f ca="1">IF(G50=15,VLOOKUP(H50,'Бег 1000 м'!$N$2:$O$194,2,1),IF(G50=14,VLOOKUP(H50,'Бег 1000 м'!$Q$2:$R$194,2,1),IF(G50=13,VLOOKUP(H50,'Бег 1000 м'!$T$2:$U$204,2,1),IF(G50=12,VLOOKUP(H50,'Бег 1000 м'!$W$2:$X$214,2,1),""))))</f>
        <v>0</v>
      </c>
      <c r="J50" s="74"/>
      <c r="K50" s="64">
        <f ca="1">IF(G50=15,VLOOKUP(J50,'Бег 60 м'!$M$2:$N$74,2,1),IF(G50=14,VLOOKUP(J50,'Бег 60 м'!$P$2:$Q$74,2,1),IF(G50=13,VLOOKUP(J50,'Бег 60 м'!$S$2:$T$74,2,1),IF(G50=12,VLOOKUP(J50,'Бег 60 м'!$V$2:$W$74,2,1),""))))</f>
        <v>0</v>
      </c>
      <c r="L50" s="75"/>
      <c r="M50" s="64">
        <f ca="1">IF(G50=15,VLOOKUP(L50,'Подт Отж'!$Q$2:$R$72,2,1),IF(G50=14,VLOOKUP(L50,'Подт Отж'!$T$2:$U$72,2,1),IF(G50=13,VLOOKUP(L50,'Подт Отж'!$W$2:$X$72,2,1),IF(G50=12,VLOOKUP(L50,'Подт Отж'!$Z$2:$AA$72,2,1),""))))</f>
        <v>0</v>
      </c>
      <c r="N50" s="75"/>
      <c r="O50" s="64">
        <f ca="1">IF(G50=15,VLOOKUP(N50,'Подъем туловища'!$P$2:$Q$72,2,1),IF(G50=14,VLOOKUP(N50,'Подъем туловища'!$S$2:$T$72,2,1),IF(G50=13,VLOOKUP(N50,'Подъем туловища'!$V$2:$W$72,2,1),IF(G50=12,VLOOKUP(N50,'Подъем туловища'!$Y$2:$Z$72,2,1),""))))</f>
        <v>0</v>
      </c>
      <c r="P50" s="75">
        <v>-40</v>
      </c>
      <c r="Q50" s="64">
        <f ca="1">IF(G50=15,VLOOKUP(P50,'Наклон вперед'!$P$2:$Q$72,2,1),IF(G50=14,VLOOKUP(P50,'Наклон вперед'!$S$2:$T$72,2,1),IF(G50=13,VLOOKUP(P50,'Наклон вперед'!$V$2:$W$72,2,1),IF(G50=12,VLOOKUP(P50,'Наклон вперед'!$Y$2:$Z$72,2,1),""))))</f>
        <v>0</v>
      </c>
      <c r="R50" s="75"/>
      <c r="S50" s="64">
        <f ca="1">IF(G50=15,VLOOKUP(R50,'Прыжок с места'!$P$2:$Q$72,2,1),IF(G50=14,VLOOKUP(R50,'Прыжок с места'!$S$2:$T$72,2,1),IF(G50=13,VLOOKUP(R50,'Прыжок с места'!$V$2:$W$72,2,1),IF(G50=12,VLOOKUP(R50,'Прыжок с места'!$Y$2:$Z$72,2,1),""))))</f>
        <v>0</v>
      </c>
      <c r="T50" s="76">
        <f t="shared" ca="1" si="1"/>
        <v>0</v>
      </c>
      <c r="U50" s="76">
        <f t="shared" ca="1" si="2"/>
        <v>10</v>
      </c>
    </row>
    <row r="51" spans="1:21" x14ac:dyDescent="0.25">
      <c r="A51" s="71">
        <v>44</v>
      </c>
      <c r="B51" s="70"/>
      <c r="C51" s="71" t="s">
        <v>36</v>
      </c>
      <c r="D51" s="71"/>
      <c r="E51" s="71"/>
      <c r="F51" s="72">
        <v>39597</v>
      </c>
      <c r="G51" s="63">
        <f t="shared" ca="1" si="3"/>
        <v>15</v>
      </c>
      <c r="H51" s="73"/>
      <c r="I51" s="64">
        <f ca="1">IF(G51=15,VLOOKUP(H51,'Бег 1000 м'!$N$2:$O$194,2,1),IF(G51=14,VLOOKUP(H51,'Бег 1000 м'!$Q$2:$R$194,2,1),IF(G51=13,VLOOKUP(H51,'Бег 1000 м'!$T$2:$U$204,2,1),IF(G51=12,VLOOKUP(H51,'Бег 1000 м'!$W$2:$X$214,2,1),""))))</f>
        <v>0</v>
      </c>
      <c r="J51" s="74"/>
      <c r="K51" s="64">
        <f ca="1">IF(G51=15,VLOOKUP(J51,'Бег 60 м'!$M$2:$N$74,2,1),IF(G51=14,VLOOKUP(J51,'Бег 60 м'!$P$2:$Q$74,2,1),IF(G51=13,VLOOKUP(J51,'Бег 60 м'!$S$2:$T$74,2,1),IF(G51=12,VLOOKUP(J51,'Бег 60 м'!$V$2:$W$74,2,1),""))))</f>
        <v>0</v>
      </c>
      <c r="L51" s="75"/>
      <c r="M51" s="64">
        <f ca="1">IF(G51=15,VLOOKUP(L51,'Подт Отж'!$Q$2:$R$72,2,1),IF(G51=14,VLOOKUP(L51,'Подт Отж'!$T$2:$U$72,2,1),IF(G51=13,VLOOKUP(L51,'Подт Отж'!$W$2:$X$72,2,1),IF(G51=12,VLOOKUP(L51,'Подт Отж'!$Z$2:$AA$72,2,1),""))))</f>
        <v>0</v>
      </c>
      <c r="N51" s="75"/>
      <c r="O51" s="64">
        <f ca="1">IF(G51=15,VLOOKUP(N51,'Подъем туловища'!$P$2:$Q$72,2,1),IF(G51=14,VLOOKUP(N51,'Подъем туловища'!$S$2:$T$72,2,1),IF(G51=13,VLOOKUP(N51,'Подъем туловища'!$V$2:$W$72,2,1),IF(G51=12,VLOOKUP(N51,'Подъем туловища'!$Y$2:$Z$72,2,1),""))))</f>
        <v>0</v>
      </c>
      <c r="P51" s="75">
        <v>-40</v>
      </c>
      <c r="Q51" s="64">
        <f ca="1">IF(G51=15,VLOOKUP(P51,'Наклон вперед'!$P$2:$Q$72,2,1),IF(G51=14,VLOOKUP(P51,'Наклон вперед'!$S$2:$T$72,2,1),IF(G51=13,VLOOKUP(P51,'Наклон вперед'!$V$2:$W$72,2,1),IF(G51=12,VLOOKUP(P51,'Наклон вперед'!$Y$2:$Z$72,2,1),""))))</f>
        <v>0</v>
      </c>
      <c r="R51" s="75"/>
      <c r="S51" s="64">
        <f ca="1">IF(G51=15,VLOOKUP(R51,'Прыжок с места'!$P$2:$Q$72,2,1),IF(G51=14,VLOOKUP(R51,'Прыжок с места'!$S$2:$T$72,2,1),IF(G51=13,VLOOKUP(R51,'Прыжок с места'!$V$2:$W$72,2,1),IF(G51=12,VLOOKUP(R51,'Прыжок с места'!$Y$2:$Z$72,2,1),""))))</f>
        <v>0</v>
      </c>
      <c r="T51" s="76">
        <f t="shared" ca="1" si="1"/>
        <v>0</v>
      </c>
      <c r="U51" s="76">
        <f t="shared" ca="1" si="2"/>
        <v>10</v>
      </c>
    </row>
    <row r="52" spans="1:21" x14ac:dyDescent="0.25">
      <c r="A52" s="71">
        <v>45</v>
      </c>
      <c r="B52" s="70"/>
      <c r="C52" s="71" t="s">
        <v>36</v>
      </c>
      <c r="D52" s="71"/>
      <c r="E52" s="71"/>
      <c r="F52" s="72">
        <v>39597</v>
      </c>
      <c r="G52" s="63">
        <f t="shared" ca="1" si="3"/>
        <v>15</v>
      </c>
      <c r="H52" s="73"/>
      <c r="I52" s="64">
        <f ca="1">IF(G52=15,VLOOKUP(H52,'Бег 1000 м'!$N$2:$O$194,2,1),IF(G52=14,VLOOKUP(H52,'Бег 1000 м'!$Q$2:$R$194,2,1),IF(G52=13,VLOOKUP(H52,'Бег 1000 м'!$T$2:$U$204,2,1),IF(G52=12,VLOOKUP(H52,'Бег 1000 м'!$W$2:$X$214,2,1),""))))</f>
        <v>0</v>
      </c>
      <c r="J52" s="74"/>
      <c r="K52" s="64">
        <f ca="1">IF(G52=15,VLOOKUP(J52,'Бег 60 м'!$M$2:$N$74,2,1),IF(G52=14,VLOOKUP(J52,'Бег 60 м'!$P$2:$Q$74,2,1),IF(G52=13,VLOOKUP(J52,'Бег 60 м'!$S$2:$T$74,2,1),IF(G52=12,VLOOKUP(J52,'Бег 60 м'!$V$2:$W$74,2,1),""))))</f>
        <v>0</v>
      </c>
      <c r="L52" s="75"/>
      <c r="M52" s="64">
        <f ca="1">IF(G52=15,VLOOKUP(L52,'Подт Отж'!$Q$2:$R$72,2,1),IF(G52=14,VLOOKUP(L52,'Подт Отж'!$T$2:$U$72,2,1),IF(G52=13,VLOOKUP(L52,'Подт Отж'!$W$2:$X$72,2,1),IF(G52=12,VLOOKUP(L52,'Подт Отж'!$Z$2:$AA$72,2,1),""))))</f>
        <v>0</v>
      </c>
      <c r="N52" s="75"/>
      <c r="O52" s="64">
        <f ca="1">IF(G52=15,VLOOKUP(N52,'Подъем туловища'!$P$2:$Q$72,2,1),IF(G52=14,VLOOKUP(N52,'Подъем туловища'!$S$2:$T$72,2,1),IF(G52=13,VLOOKUP(N52,'Подъем туловища'!$V$2:$W$72,2,1),IF(G52=12,VLOOKUP(N52,'Подъем туловища'!$Y$2:$Z$72,2,1),""))))</f>
        <v>0</v>
      </c>
      <c r="P52" s="75">
        <v>-40</v>
      </c>
      <c r="Q52" s="64">
        <f ca="1">IF(G52=15,VLOOKUP(P52,'Наклон вперед'!$P$2:$Q$72,2,1),IF(G52=14,VLOOKUP(P52,'Наклон вперед'!$S$2:$T$72,2,1),IF(G52=13,VLOOKUP(P52,'Наклон вперед'!$V$2:$W$72,2,1),IF(G52=12,VLOOKUP(P52,'Наклон вперед'!$Y$2:$Z$72,2,1),""))))</f>
        <v>0</v>
      </c>
      <c r="R52" s="75"/>
      <c r="S52" s="64">
        <f ca="1">IF(G52=15,VLOOKUP(R52,'Прыжок с места'!$P$2:$Q$72,2,1),IF(G52=14,VLOOKUP(R52,'Прыжок с места'!$S$2:$T$72,2,1),IF(G52=13,VLOOKUP(R52,'Прыжок с места'!$V$2:$W$72,2,1),IF(G52=12,VLOOKUP(R52,'Прыжок с места'!$Y$2:$Z$72,2,1),""))))</f>
        <v>0</v>
      </c>
      <c r="T52" s="76">
        <f t="shared" ca="1" si="1"/>
        <v>0</v>
      </c>
      <c r="U52" s="76">
        <f t="shared" ca="1" si="2"/>
        <v>10</v>
      </c>
    </row>
    <row r="53" spans="1:21" x14ac:dyDescent="0.25">
      <c r="A53" s="71">
        <v>46</v>
      </c>
      <c r="B53" s="70"/>
      <c r="C53" s="71" t="s">
        <v>36</v>
      </c>
      <c r="D53" s="71"/>
      <c r="E53" s="71"/>
      <c r="F53" s="72">
        <v>39597</v>
      </c>
      <c r="G53" s="63">
        <f t="shared" ca="1" si="3"/>
        <v>15</v>
      </c>
      <c r="H53" s="73"/>
      <c r="I53" s="64">
        <f ca="1">IF(G53=15,VLOOKUP(H53,'Бег 1000 м'!$N$2:$O$194,2,1),IF(G53=14,VLOOKUP(H53,'Бег 1000 м'!$Q$2:$R$194,2,1),IF(G53=13,VLOOKUP(H53,'Бег 1000 м'!$T$2:$U$204,2,1),IF(G53=12,VLOOKUP(H53,'Бег 1000 м'!$W$2:$X$214,2,1),""))))</f>
        <v>0</v>
      </c>
      <c r="J53" s="74"/>
      <c r="K53" s="64">
        <f ca="1">IF(G53=15,VLOOKUP(J53,'Бег 60 м'!$M$2:$N$74,2,1),IF(G53=14,VLOOKUP(J53,'Бег 60 м'!$P$2:$Q$74,2,1),IF(G53=13,VLOOKUP(J53,'Бег 60 м'!$S$2:$T$74,2,1),IF(G53=12,VLOOKUP(J53,'Бег 60 м'!$V$2:$W$74,2,1),""))))</f>
        <v>0</v>
      </c>
      <c r="L53" s="75"/>
      <c r="M53" s="64">
        <f ca="1">IF(G53=15,VLOOKUP(L53,'Подт Отж'!$Q$2:$R$72,2,1),IF(G53=14,VLOOKUP(L53,'Подт Отж'!$T$2:$U$72,2,1),IF(G53=13,VLOOKUP(L53,'Подт Отж'!$W$2:$X$72,2,1),IF(G53=12,VLOOKUP(L53,'Подт Отж'!$Z$2:$AA$72,2,1),""))))</f>
        <v>0</v>
      </c>
      <c r="N53" s="75"/>
      <c r="O53" s="64">
        <f ca="1">IF(G53=15,VLOOKUP(N53,'Подъем туловища'!$P$2:$Q$72,2,1),IF(G53=14,VLOOKUP(N53,'Подъем туловища'!$S$2:$T$72,2,1),IF(G53=13,VLOOKUP(N53,'Подъем туловища'!$V$2:$W$72,2,1),IF(G53=12,VLOOKUP(N53,'Подъем туловища'!$Y$2:$Z$72,2,1),""))))</f>
        <v>0</v>
      </c>
      <c r="P53" s="75">
        <v>-40</v>
      </c>
      <c r="Q53" s="64">
        <f ca="1">IF(G53=15,VLOOKUP(P53,'Наклон вперед'!$P$2:$Q$72,2,1),IF(G53=14,VLOOKUP(P53,'Наклон вперед'!$S$2:$T$72,2,1),IF(G53=13,VLOOKUP(P53,'Наклон вперед'!$V$2:$W$72,2,1),IF(G53=12,VLOOKUP(P53,'Наклон вперед'!$Y$2:$Z$72,2,1),""))))</f>
        <v>0</v>
      </c>
      <c r="R53" s="75"/>
      <c r="S53" s="64">
        <f ca="1">IF(G53=15,VLOOKUP(R53,'Прыжок с места'!$P$2:$Q$72,2,1),IF(G53=14,VLOOKUP(R53,'Прыжок с места'!$S$2:$T$72,2,1),IF(G53=13,VLOOKUP(R53,'Прыжок с места'!$V$2:$W$72,2,1),IF(G53=12,VLOOKUP(R53,'Прыжок с места'!$Y$2:$Z$72,2,1),""))))</f>
        <v>0</v>
      </c>
      <c r="T53" s="76">
        <f t="shared" ca="1" si="1"/>
        <v>0</v>
      </c>
      <c r="U53" s="76">
        <f t="shared" ca="1" si="2"/>
        <v>10</v>
      </c>
    </row>
    <row r="54" spans="1:21" x14ac:dyDescent="0.25">
      <c r="A54" s="71">
        <v>47</v>
      </c>
      <c r="B54" s="70"/>
      <c r="C54" s="71" t="s">
        <v>36</v>
      </c>
      <c r="D54" s="71"/>
      <c r="E54" s="71"/>
      <c r="F54" s="72">
        <v>39597</v>
      </c>
      <c r="G54" s="63">
        <f t="shared" ca="1" si="3"/>
        <v>15</v>
      </c>
      <c r="H54" s="73"/>
      <c r="I54" s="64">
        <f ca="1">IF(G54=15,VLOOKUP(H54,'Бег 1000 м'!$N$2:$O$194,2,1),IF(G54=14,VLOOKUP(H54,'Бег 1000 м'!$Q$2:$R$194,2,1),IF(G54=13,VLOOKUP(H54,'Бег 1000 м'!$T$2:$U$204,2,1),IF(G54=12,VLOOKUP(H54,'Бег 1000 м'!$W$2:$X$214,2,1),""))))</f>
        <v>0</v>
      </c>
      <c r="J54" s="74"/>
      <c r="K54" s="64">
        <f ca="1">IF(G54=15,VLOOKUP(J54,'Бег 60 м'!$M$2:$N$74,2,1),IF(G54=14,VLOOKUP(J54,'Бег 60 м'!$P$2:$Q$74,2,1),IF(G54=13,VLOOKUP(J54,'Бег 60 м'!$S$2:$T$74,2,1),IF(G54=12,VLOOKUP(J54,'Бег 60 м'!$V$2:$W$74,2,1),""))))</f>
        <v>0</v>
      </c>
      <c r="L54" s="75"/>
      <c r="M54" s="64">
        <f ca="1">IF(G54=15,VLOOKUP(L54,'Подт Отж'!$Q$2:$R$72,2,1),IF(G54=14,VLOOKUP(L54,'Подт Отж'!$T$2:$U$72,2,1),IF(G54=13,VLOOKUP(L54,'Подт Отж'!$W$2:$X$72,2,1),IF(G54=12,VLOOKUP(L54,'Подт Отж'!$Z$2:$AA$72,2,1),""))))</f>
        <v>0</v>
      </c>
      <c r="N54" s="75"/>
      <c r="O54" s="64">
        <f ca="1">IF(G54=15,VLOOKUP(N54,'Подъем туловища'!$P$2:$Q$72,2,1),IF(G54=14,VLOOKUP(N54,'Подъем туловища'!$S$2:$T$72,2,1),IF(G54=13,VLOOKUP(N54,'Подъем туловища'!$V$2:$W$72,2,1),IF(G54=12,VLOOKUP(N54,'Подъем туловища'!$Y$2:$Z$72,2,1),""))))</f>
        <v>0</v>
      </c>
      <c r="P54" s="75">
        <v>-40</v>
      </c>
      <c r="Q54" s="64">
        <f ca="1">IF(G54=15,VLOOKUP(P54,'Наклон вперед'!$P$2:$Q$72,2,1),IF(G54=14,VLOOKUP(P54,'Наклон вперед'!$S$2:$T$72,2,1),IF(G54=13,VLOOKUP(P54,'Наклон вперед'!$V$2:$W$72,2,1),IF(G54=12,VLOOKUP(P54,'Наклон вперед'!$Y$2:$Z$72,2,1),""))))</f>
        <v>0</v>
      </c>
      <c r="R54" s="75"/>
      <c r="S54" s="64">
        <f ca="1">IF(G54=15,VLOOKUP(R54,'Прыжок с места'!$P$2:$Q$72,2,1),IF(G54=14,VLOOKUP(R54,'Прыжок с места'!$S$2:$T$72,2,1),IF(G54=13,VLOOKUP(R54,'Прыжок с места'!$V$2:$W$72,2,1),IF(G54=12,VLOOKUP(R54,'Прыжок с места'!$Y$2:$Z$72,2,1),""))))</f>
        <v>0</v>
      </c>
      <c r="T54" s="76">
        <f t="shared" ca="1" si="1"/>
        <v>0</v>
      </c>
      <c r="U54" s="76">
        <f t="shared" ca="1" si="2"/>
        <v>10</v>
      </c>
    </row>
    <row r="55" spans="1:21" x14ac:dyDescent="0.25">
      <c r="A55" s="71">
        <v>48</v>
      </c>
      <c r="B55" s="70"/>
      <c r="C55" s="71" t="s">
        <v>36</v>
      </c>
      <c r="D55" s="71"/>
      <c r="E55" s="71"/>
      <c r="F55" s="72">
        <v>39597</v>
      </c>
      <c r="G55" s="63">
        <f t="shared" ca="1" si="3"/>
        <v>15</v>
      </c>
      <c r="H55" s="73"/>
      <c r="I55" s="64">
        <f ca="1">IF(G55=15,VLOOKUP(H55,'Бег 1000 м'!$N$2:$O$194,2,1),IF(G55=14,VLOOKUP(H55,'Бег 1000 м'!$Q$2:$R$194,2,1),IF(G55=13,VLOOKUP(H55,'Бег 1000 м'!$T$2:$U$204,2,1),IF(G55=12,VLOOKUP(H55,'Бег 1000 м'!$W$2:$X$214,2,1),""))))</f>
        <v>0</v>
      </c>
      <c r="J55" s="74"/>
      <c r="K55" s="64">
        <f ca="1">IF(G55=15,VLOOKUP(J55,'Бег 60 м'!$M$2:$N$74,2,1),IF(G55=14,VLOOKUP(J55,'Бег 60 м'!$P$2:$Q$74,2,1),IF(G55=13,VLOOKUP(J55,'Бег 60 м'!$S$2:$T$74,2,1),IF(G55=12,VLOOKUP(J55,'Бег 60 м'!$V$2:$W$74,2,1),""))))</f>
        <v>0</v>
      </c>
      <c r="L55" s="75"/>
      <c r="M55" s="64">
        <f ca="1">IF(G55=15,VLOOKUP(L55,'Подт Отж'!$Q$2:$R$72,2,1),IF(G55=14,VLOOKUP(L55,'Подт Отж'!$T$2:$U$72,2,1),IF(G55=13,VLOOKUP(L55,'Подт Отж'!$W$2:$X$72,2,1),IF(G55=12,VLOOKUP(L55,'Подт Отж'!$Z$2:$AA$72,2,1),""))))</f>
        <v>0</v>
      </c>
      <c r="N55" s="75"/>
      <c r="O55" s="64">
        <f ca="1">IF(G55=15,VLOOKUP(N55,'Подъем туловища'!$P$2:$Q$72,2,1),IF(G55=14,VLOOKUP(N55,'Подъем туловища'!$S$2:$T$72,2,1),IF(G55=13,VLOOKUP(N55,'Подъем туловища'!$V$2:$W$72,2,1),IF(G55=12,VLOOKUP(N55,'Подъем туловища'!$Y$2:$Z$72,2,1),""))))</f>
        <v>0</v>
      </c>
      <c r="P55" s="75">
        <v>-40</v>
      </c>
      <c r="Q55" s="64">
        <f ca="1">IF(G55=15,VLOOKUP(P55,'Наклон вперед'!$P$2:$Q$72,2,1),IF(G55=14,VLOOKUP(P55,'Наклон вперед'!$S$2:$T$72,2,1),IF(G55=13,VLOOKUP(P55,'Наклон вперед'!$V$2:$W$72,2,1),IF(G55=12,VLOOKUP(P55,'Наклон вперед'!$Y$2:$Z$72,2,1),""))))</f>
        <v>0</v>
      </c>
      <c r="R55" s="75"/>
      <c r="S55" s="64">
        <f ca="1">IF(G55=15,VLOOKUP(R55,'Прыжок с места'!$P$2:$Q$72,2,1),IF(G55=14,VLOOKUP(R55,'Прыжок с места'!$S$2:$T$72,2,1),IF(G55=13,VLOOKUP(R55,'Прыжок с места'!$V$2:$W$72,2,1),IF(G55=12,VLOOKUP(R55,'Прыжок с места'!$Y$2:$Z$72,2,1),""))))</f>
        <v>0</v>
      </c>
      <c r="T55" s="76">
        <f t="shared" ca="1" si="1"/>
        <v>0</v>
      </c>
      <c r="U55" s="76">
        <f t="shared" ca="1" si="2"/>
        <v>10</v>
      </c>
    </row>
    <row r="56" spans="1:21" x14ac:dyDescent="0.25">
      <c r="A56" s="71">
        <v>49</v>
      </c>
      <c r="B56" s="70"/>
      <c r="C56" s="71" t="s">
        <v>36</v>
      </c>
      <c r="D56" s="71"/>
      <c r="E56" s="71"/>
      <c r="F56" s="72">
        <v>39597</v>
      </c>
      <c r="G56" s="63">
        <f t="shared" ca="1" si="3"/>
        <v>15</v>
      </c>
      <c r="H56" s="73"/>
      <c r="I56" s="64">
        <f ca="1">IF(G56=15,VLOOKUP(H56,'Бег 1000 м'!$N$2:$O$194,2,1),IF(G56=14,VLOOKUP(H56,'Бег 1000 м'!$Q$2:$R$194,2,1),IF(G56=13,VLOOKUP(H56,'Бег 1000 м'!$T$2:$U$204,2,1),IF(G56=12,VLOOKUP(H56,'Бег 1000 м'!$W$2:$X$214,2,1),""))))</f>
        <v>0</v>
      </c>
      <c r="J56" s="74"/>
      <c r="K56" s="64">
        <f ca="1">IF(G56=15,VLOOKUP(J56,'Бег 60 м'!$M$2:$N$74,2,1),IF(G56=14,VLOOKUP(J56,'Бег 60 м'!$P$2:$Q$74,2,1),IF(G56=13,VLOOKUP(J56,'Бег 60 м'!$S$2:$T$74,2,1),IF(G56=12,VLOOKUP(J56,'Бег 60 м'!$V$2:$W$74,2,1),""))))</f>
        <v>0</v>
      </c>
      <c r="L56" s="75"/>
      <c r="M56" s="64">
        <f ca="1">IF(G56=15,VLOOKUP(L56,'Подт Отж'!$Q$2:$R$72,2,1),IF(G56=14,VLOOKUP(L56,'Подт Отж'!$T$2:$U$72,2,1),IF(G56=13,VLOOKUP(L56,'Подт Отж'!$W$2:$X$72,2,1),IF(G56=12,VLOOKUP(L56,'Подт Отж'!$Z$2:$AA$72,2,1),""))))</f>
        <v>0</v>
      </c>
      <c r="N56" s="75"/>
      <c r="O56" s="64">
        <f ca="1">IF(G56=15,VLOOKUP(N56,'Подъем туловища'!$P$2:$Q$72,2,1),IF(G56=14,VLOOKUP(N56,'Подъем туловища'!$S$2:$T$72,2,1),IF(G56=13,VLOOKUP(N56,'Подъем туловища'!$V$2:$W$72,2,1),IF(G56=12,VLOOKUP(N56,'Подъем туловища'!$Y$2:$Z$72,2,1),""))))</f>
        <v>0</v>
      </c>
      <c r="P56" s="75">
        <v>5</v>
      </c>
      <c r="Q56" s="64">
        <f ca="1">IF(G56=15,VLOOKUP(P56,'Наклон вперед'!$P$2:$Q$72,2,1),IF(G56=14,VLOOKUP(P56,'Наклон вперед'!$S$2:$T$72,2,1),IF(G56=13,VLOOKUP(P56,'Наклон вперед'!$V$2:$W$72,2,1),IF(G56=12,VLOOKUP(P56,'Наклон вперед'!$Y$2:$Z$72,2,1),""))))</f>
        <v>10</v>
      </c>
      <c r="R56" s="75"/>
      <c r="S56" s="64">
        <f ca="1">IF(G56=15,VLOOKUP(R56,'Прыжок с места'!$P$2:$Q$72,2,1),IF(G56=14,VLOOKUP(R56,'Прыжок с места'!$S$2:$T$72,2,1),IF(G56=13,VLOOKUP(R56,'Прыжок с места'!$V$2:$W$72,2,1),IF(G56=12,VLOOKUP(R56,'Прыжок с места'!$Y$2:$Z$72,2,1),""))))</f>
        <v>0</v>
      </c>
      <c r="T56" s="76">
        <f t="shared" ca="1" si="1"/>
        <v>10</v>
      </c>
      <c r="U56" s="76">
        <f t="shared" ca="1" si="2"/>
        <v>8</v>
      </c>
    </row>
    <row r="57" spans="1:21" x14ac:dyDescent="0.25">
      <c r="A57" s="71">
        <v>50</v>
      </c>
      <c r="B57" s="70"/>
      <c r="C57" s="71" t="s">
        <v>36</v>
      </c>
      <c r="D57" s="71"/>
      <c r="E57" s="71"/>
      <c r="F57" s="72">
        <v>39597</v>
      </c>
      <c r="G57" s="63">
        <f t="shared" ca="1" si="3"/>
        <v>15</v>
      </c>
      <c r="H57" s="73"/>
      <c r="I57" s="64">
        <f ca="1">IF(G57=15,VLOOKUP(H57,'Бег 1000 м'!$N$2:$O$194,2,1),IF(G57=14,VLOOKUP(H57,'Бег 1000 м'!$Q$2:$R$194,2,1),IF(G57=13,VLOOKUP(H57,'Бег 1000 м'!$T$2:$U$204,2,1),IF(G57=12,VLOOKUP(H57,'Бег 1000 м'!$W$2:$X$214,2,1),""))))</f>
        <v>0</v>
      </c>
      <c r="J57" s="74"/>
      <c r="K57" s="64">
        <f ca="1">IF(G57=15,VLOOKUP(J57,'Бег 60 м'!$M$2:$N$74,2,1),IF(G57=14,VLOOKUP(J57,'Бег 60 м'!$P$2:$Q$74,2,1),IF(G57=13,VLOOKUP(J57,'Бег 60 м'!$S$2:$T$74,2,1),IF(G57=12,VLOOKUP(J57,'Бег 60 м'!$V$2:$W$74,2,1),""))))</f>
        <v>0</v>
      </c>
      <c r="L57" s="75"/>
      <c r="M57" s="64">
        <f ca="1">IF(G57=15,VLOOKUP(L57,'Подт Отж'!$Q$2:$R$72,2,1),IF(G57=14,VLOOKUP(L57,'Подт Отж'!$T$2:$U$72,2,1),IF(G57=13,VLOOKUP(L57,'Подт Отж'!$W$2:$X$72,2,1),IF(G57=12,VLOOKUP(L57,'Подт Отж'!$Z$2:$AA$72,2,1),""))))</f>
        <v>0</v>
      </c>
      <c r="N57" s="75"/>
      <c r="O57" s="64">
        <f ca="1">IF(G57=15,VLOOKUP(N57,'Подъем туловища'!$P$2:$Q$72,2,1),IF(G57=14,VLOOKUP(N57,'Подъем туловища'!$S$2:$T$72,2,1),IF(G57=13,VLOOKUP(N57,'Подъем туловища'!$V$2:$W$72,2,1),IF(G57=12,VLOOKUP(N57,'Подъем туловища'!$Y$2:$Z$72,2,1),""))))</f>
        <v>0</v>
      </c>
      <c r="P57" s="75">
        <v>-40</v>
      </c>
      <c r="Q57" s="64">
        <f ca="1">IF(G57=15,VLOOKUP(P57,'Наклон вперед'!$P$2:$Q$72,2,1),IF(G57=14,VLOOKUP(P57,'Наклон вперед'!$S$2:$T$72,2,1),IF(G57=13,VLOOKUP(P57,'Наклон вперед'!$V$2:$W$72,2,1),IF(G57=12,VLOOKUP(P57,'Наклон вперед'!$Y$2:$Z$72,2,1),""))))</f>
        <v>0</v>
      </c>
      <c r="R57" s="75"/>
      <c r="S57" s="64">
        <f ca="1">IF(G57=15,VLOOKUP(R57,'Прыжок с места'!$P$2:$Q$72,2,1),IF(G57=14,VLOOKUP(R57,'Прыжок с места'!$S$2:$T$72,2,1),IF(G57=13,VLOOKUP(R57,'Прыжок с места'!$V$2:$W$72,2,1),IF(G57=12,VLOOKUP(R57,'Прыжок с места'!$Y$2:$Z$72,2,1),""))))</f>
        <v>0</v>
      </c>
      <c r="T57" s="76">
        <f t="shared" ca="1" si="1"/>
        <v>0</v>
      </c>
      <c r="U57" s="76">
        <f t="shared" ca="1" si="2"/>
        <v>10</v>
      </c>
    </row>
    <row r="58" spans="1:21" x14ac:dyDescent="0.25">
      <c r="A58" s="71">
        <v>51</v>
      </c>
      <c r="B58" s="70"/>
      <c r="C58" s="71" t="s">
        <v>36</v>
      </c>
      <c r="D58" s="71"/>
      <c r="E58" s="71"/>
      <c r="F58" s="72">
        <v>39597</v>
      </c>
      <c r="G58" s="63">
        <f t="shared" ca="1" si="3"/>
        <v>15</v>
      </c>
      <c r="H58" s="73"/>
      <c r="I58" s="64">
        <f ca="1">IF(G58=15,VLOOKUP(H58,'Бег 1000 м'!$N$2:$O$194,2,1),IF(G58=14,VLOOKUP(H58,'Бег 1000 м'!$Q$2:$R$194,2,1),IF(G58=13,VLOOKUP(H58,'Бег 1000 м'!$T$2:$U$204,2,1),IF(G58=12,VLOOKUP(H58,'Бег 1000 м'!$W$2:$X$214,2,1),""))))</f>
        <v>0</v>
      </c>
      <c r="J58" s="74"/>
      <c r="K58" s="64">
        <f ca="1">IF(G58=15,VLOOKUP(J58,'Бег 60 м'!$M$2:$N$74,2,1),IF(G58=14,VLOOKUP(J58,'Бег 60 м'!$P$2:$Q$74,2,1),IF(G58=13,VLOOKUP(J58,'Бег 60 м'!$S$2:$T$74,2,1),IF(G58=12,VLOOKUP(J58,'Бег 60 м'!$V$2:$W$74,2,1),""))))</f>
        <v>0</v>
      </c>
      <c r="L58" s="75"/>
      <c r="M58" s="64">
        <f ca="1">IF(G58=15,VLOOKUP(L58,'Подт Отж'!$Q$2:$R$72,2,1),IF(G58=14,VLOOKUP(L58,'Подт Отж'!$T$2:$U$72,2,1),IF(G58=13,VLOOKUP(L58,'Подт Отж'!$W$2:$X$72,2,1),IF(G58=12,VLOOKUP(L58,'Подт Отж'!$Z$2:$AA$72,2,1),""))))</f>
        <v>0</v>
      </c>
      <c r="N58" s="75"/>
      <c r="O58" s="64">
        <f ca="1">IF(G58=15,VLOOKUP(N58,'Подъем туловища'!$P$2:$Q$72,2,1),IF(G58=14,VLOOKUP(N58,'Подъем туловища'!$S$2:$T$72,2,1),IF(G58=13,VLOOKUP(N58,'Подъем туловища'!$V$2:$W$72,2,1),IF(G58=12,VLOOKUP(N58,'Подъем туловища'!$Y$2:$Z$72,2,1),""))))</f>
        <v>0</v>
      </c>
      <c r="P58" s="75">
        <v>-40</v>
      </c>
      <c r="Q58" s="64">
        <f ca="1">IF(G58=15,VLOOKUP(P58,'Наклон вперед'!$P$2:$Q$72,2,1),IF(G58=14,VLOOKUP(P58,'Наклон вперед'!$S$2:$T$72,2,1),IF(G58=13,VLOOKUP(P58,'Наклон вперед'!$V$2:$W$72,2,1),IF(G58=12,VLOOKUP(P58,'Наклон вперед'!$Y$2:$Z$72,2,1),""))))</f>
        <v>0</v>
      </c>
      <c r="R58" s="75"/>
      <c r="S58" s="64">
        <f ca="1">IF(G58=15,VLOOKUP(R58,'Прыжок с места'!$P$2:$Q$72,2,1),IF(G58=14,VLOOKUP(R58,'Прыжок с места'!$S$2:$T$72,2,1),IF(G58=13,VLOOKUP(R58,'Прыжок с места'!$V$2:$W$72,2,1),IF(G58=12,VLOOKUP(R58,'Прыжок с места'!$Y$2:$Z$72,2,1),""))))</f>
        <v>0</v>
      </c>
      <c r="T58" s="76">
        <f t="shared" ca="1" si="1"/>
        <v>0</v>
      </c>
      <c r="U58" s="76">
        <f t="shared" ca="1" si="2"/>
        <v>10</v>
      </c>
    </row>
    <row r="59" spans="1:21" x14ac:dyDescent="0.25">
      <c r="A59" s="71">
        <v>52</v>
      </c>
      <c r="B59" s="70"/>
      <c r="C59" s="71" t="s">
        <v>36</v>
      </c>
      <c r="D59" s="71"/>
      <c r="E59" s="71"/>
      <c r="F59" s="72">
        <v>39597</v>
      </c>
      <c r="G59" s="63">
        <f t="shared" ca="1" si="3"/>
        <v>15</v>
      </c>
      <c r="H59" s="73"/>
      <c r="I59" s="64">
        <f ca="1">IF(G59=15,VLOOKUP(H59,'Бег 1000 м'!$N$2:$O$194,2,1),IF(G59=14,VLOOKUP(H59,'Бег 1000 м'!$Q$2:$R$194,2,1),IF(G59=13,VLOOKUP(H59,'Бег 1000 м'!$T$2:$U$204,2,1),IF(G59=12,VLOOKUP(H59,'Бег 1000 м'!$W$2:$X$214,2,1),""))))</f>
        <v>0</v>
      </c>
      <c r="J59" s="74"/>
      <c r="K59" s="64">
        <f ca="1">IF(G59=15,VLOOKUP(J59,'Бег 60 м'!$M$2:$N$74,2,1),IF(G59=14,VLOOKUP(J59,'Бег 60 м'!$P$2:$Q$74,2,1),IF(G59=13,VLOOKUP(J59,'Бег 60 м'!$S$2:$T$74,2,1),IF(G59=12,VLOOKUP(J59,'Бег 60 м'!$V$2:$W$74,2,1),""))))</f>
        <v>0</v>
      </c>
      <c r="L59" s="75"/>
      <c r="M59" s="64">
        <f ca="1">IF(G59=15,VLOOKUP(L59,'Подт Отж'!$Q$2:$R$72,2,1),IF(G59=14,VLOOKUP(L59,'Подт Отж'!$T$2:$U$72,2,1),IF(G59=13,VLOOKUP(L59,'Подт Отж'!$W$2:$X$72,2,1),IF(G59=12,VLOOKUP(L59,'Подт Отж'!$Z$2:$AA$72,2,1),""))))</f>
        <v>0</v>
      </c>
      <c r="N59" s="75"/>
      <c r="O59" s="64">
        <f ca="1">IF(G59=15,VLOOKUP(N59,'Подъем туловища'!$P$2:$Q$72,2,1),IF(G59=14,VLOOKUP(N59,'Подъем туловища'!$S$2:$T$72,2,1),IF(G59=13,VLOOKUP(N59,'Подъем туловища'!$V$2:$W$72,2,1),IF(G59=12,VLOOKUP(N59,'Подъем туловища'!$Y$2:$Z$72,2,1),""))))</f>
        <v>0</v>
      </c>
      <c r="P59" s="75">
        <v>-40</v>
      </c>
      <c r="Q59" s="64">
        <f ca="1">IF(G59=15,VLOOKUP(P59,'Наклон вперед'!$P$2:$Q$72,2,1),IF(G59=14,VLOOKUP(P59,'Наклон вперед'!$S$2:$T$72,2,1),IF(G59=13,VLOOKUP(P59,'Наклон вперед'!$V$2:$W$72,2,1),IF(G59=12,VLOOKUP(P59,'Наклон вперед'!$Y$2:$Z$72,2,1),""))))</f>
        <v>0</v>
      </c>
      <c r="R59" s="75"/>
      <c r="S59" s="64">
        <f ca="1">IF(G59=15,VLOOKUP(R59,'Прыжок с места'!$P$2:$Q$72,2,1),IF(G59=14,VLOOKUP(R59,'Прыжок с места'!$S$2:$T$72,2,1),IF(G59=13,VLOOKUP(R59,'Прыжок с места'!$V$2:$W$72,2,1),IF(G59=12,VLOOKUP(R59,'Прыжок с места'!$Y$2:$Z$72,2,1),""))))</f>
        <v>0</v>
      </c>
      <c r="T59" s="76">
        <f t="shared" ca="1" si="1"/>
        <v>0</v>
      </c>
      <c r="U59" s="76">
        <f t="shared" ca="1" si="2"/>
        <v>10</v>
      </c>
    </row>
    <row r="60" spans="1:21" x14ac:dyDescent="0.25">
      <c r="A60" s="71">
        <v>53</v>
      </c>
      <c r="B60" s="70"/>
      <c r="C60" s="71" t="s">
        <v>36</v>
      </c>
      <c r="D60" s="71"/>
      <c r="E60" s="71"/>
      <c r="F60" s="72">
        <v>39597</v>
      </c>
      <c r="G60" s="63">
        <f t="shared" ca="1" si="3"/>
        <v>15</v>
      </c>
      <c r="H60" s="73"/>
      <c r="I60" s="64">
        <f ca="1">IF(G60=15,VLOOKUP(H60,'Бег 1000 м'!$N$2:$O$194,2,1),IF(G60=14,VLOOKUP(H60,'Бег 1000 м'!$Q$2:$R$194,2,1),IF(G60=13,VLOOKUP(H60,'Бег 1000 м'!$T$2:$U$204,2,1),IF(G60=12,VLOOKUP(H60,'Бег 1000 м'!$W$2:$X$214,2,1),""))))</f>
        <v>0</v>
      </c>
      <c r="J60" s="74"/>
      <c r="K60" s="64">
        <f ca="1">IF(G60=15,VLOOKUP(J60,'Бег 60 м'!$M$2:$N$74,2,1),IF(G60=14,VLOOKUP(J60,'Бег 60 м'!$P$2:$Q$74,2,1),IF(G60=13,VLOOKUP(J60,'Бег 60 м'!$S$2:$T$74,2,1),IF(G60=12,VLOOKUP(J60,'Бег 60 м'!$V$2:$W$74,2,1),""))))</f>
        <v>0</v>
      </c>
      <c r="L60" s="75"/>
      <c r="M60" s="64">
        <f ca="1">IF(G60=15,VLOOKUP(L60,'Подт Отж'!$Q$2:$R$72,2,1),IF(G60=14,VLOOKUP(L60,'Подт Отж'!$T$2:$U$72,2,1),IF(G60=13,VLOOKUP(L60,'Подт Отж'!$W$2:$X$72,2,1),IF(G60=12,VLOOKUP(L60,'Подт Отж'!$Z$2:$AA$72,2,1),""))))</f>
        <v>0</v>
      </c>
      <c r="N60" s="75"/>
      <c r="O60" s="64">
        <f ca="1">IF(G60=15,VLOOKUP(N60,'Подъем туловища'!$P$2:$Q$72,2,1),IF(G60=14,VLOOKUP(N60,'Подъем туловища'!$S$2:$T$72,2,1),IF(G60=13,VLOOKUP(N60,'Подъем туловища'!$V$2:$W$72,2,1),IF(G60=12,VLOOKUP(N60,'Подъем туловища'!$Y$2:$Z$72,2,1),""))))</f>
        <v>0</v>
      </c>
      <c r="P60" s="75">
        <v>-40</v>
      </c>
      <c r="Q60" s="64">
        <f ca="1">IF(G60=15,VLOOKUP(P60,'Наклон вперед'!$P$2:$Q$72,2,1),IF(G60=14,VLOOKUP(P60,'Наклон вперед'!$S$2:$T$72,2,1),IF(G60=13,VLOOKUP(P60,'Наклон вперед'!$V$2:$W$72,2,1),IF(G60=12,VLOOKUP(P60,'Наклон вперед'!$Y$2:$Z$72,2,1),""))))</f>
        <v>0</v>
      </c>
      <c r="R60" s="75"/>
      <c r="S60" s="64">
        <f ca="1">IF(G60=15,VLOOKUP(R60,'Прыжок с места'!$P$2:$Q$72,2,1),IF(G60=14,VLOOKUP(R60,'Прыжок с места'!$S$2:$T$72,2,1),IF(G60=13,VLOOKUP(R60,'Прыжок с места'!$V$2:$W$72,2,1),IF(G60=12,VLOOKUP(R60,'Прыжок с места'!$Y$2:$Z$72,2,1),""))))</f>
        <v>0</v>
      </c>
      <c r="T60" s="76">
        <f t="shared" ca="1" si="1"/>
        <v>0</v>
      </c>
      <c r="U60" s="76">
        <f t="shared" ca="1" si="2"/>
        <v>10</v>
      </c>
    </row>
    <row r="61" spans="1:21" x14ac:dyDescent="0.25">
      <c r="A61" s="71">
        <v>54</v>
      </c>
      <c r="B61" s="70"/>
      <c r="C61" s="71" t="s">
        <v>36</v>
      </c>
      <c r="D61" s="71"/>
      <c r="E61" s="71"/>
      <c r="F61" s="72">
        <v>39597</v>
      </c>
      <c r="G61" s="63">
        <f t="shared" ca="1" si="3"/>
        <v>15</v>
      </c>
      <c r="H61" s="73"/>
      <c r="I61" s="64">
        <f ca="1">IF(G61=15,VLOOKUP(H61,'Бег 1000 м'!$N$2:$O$194,2,1),IF(G61=14,VLOOKUP(H61,'Бег 1000 м'!$Q$2:$R$194,2,1),IF(G61=13,VLOOKUP(H61,'Бег 1000 м'!$T$2:$U$204,2,1),IF(G61=12,VLOOKUP(H61,'Бег 1000 м'!$W$2:$X$214,2,1),""))))</f>
        <v>0</v>
      </c>
      <c r="J61" s="74"/>
      <c r="K61" s="64">
        <f ca="1">IF(G61=15,VLOOKUP(J61,'Бег 60 м'!$M$2:$N$74,2,1),IF(G61=14,VLOOKUP(J61,'Бег 60 м'!$P$2:$Q$74,2,1),IF(G61=13,VLOOKUP(J61,'Бег 60 м'!$S$2:$T$74,2,1),IF(G61=12,VLOOKUP(J61,'Бег 60 м'!$V$2:$W$74,2,1),""))))</f>
        <v>0</v>
      </c>
      <c r="L61" s="75"/>
      <c r="M61" s="64">
        <f ca="1">IF(G61=15,VLOOKUP(L61,'Подт Отж'!$Q$2:$R$72,2,1),IF(G61=14,VLOOKUP(L61,'Подт Отж'!$T$2:$U$72,2,1),IF(G61=13,VLOOKUP(L61,'Подт Отж'!$W$2:$X$72,2,1),IF(G61=12,VLOOKUP(L61,'Подт Отж'!$Z$2:$AA$72,2,1),""))))</f>
        <v>0</v>
      </c>
      <c r="N61" s="75"/>
      <c r="O61" s="64">
        <f ca="1">IF(G61=15,VLOOKUP(N61,'Подъем туловища'!$P$2:$Q$72,2,1),IF(G61=14,VLOOKUP(N61,'Подъем туловища'!$S$2:$T$72,2,1),IF(G61=13,VLOOKUP(N61,'Подъем туловища'!$V$2:$W$72,2,1),IF(G61=12,VLOOKUP(N61,'Подъем туловища'!$Y$2:$Z$72,2,1),""))))</f>
        <v>0</v>
      </c>
      <c r="P61" s="75">
        <v>-40</v>
      </c>
      <c r="Q61" s="64">
        <f ca="1">IF(G61=15,VLOOKUP(P61,'Наклон вперед'!$P$2:$Q$72,2,1),IF(G61=14,VLOOKUP(P61,'Наклон вперед'!$S$2:$T$72,2,1),IF(G61=13,VLOOKUP(P61,'Наклон вперед'!$V$2:$W$72,2,1),IF(G61=12,VLOOKUP(P61,'Наклон вперед'!$Y$2:$Z$72,2,1),""))))</f>
        <v>0</v>
      </c>
      <c r="R61" s="75"/>
      <c r="S61" s="64">
        <f ca="1">IF(G61=15,VLOOKUP(R61,'Прыжок с места'!$P$2:$Q$72,2,1),IF(G61=14,VLOOKUP(R61,'Прыжок с места'!$S$2:$T$72,2,1),IF(G61=13,VLOOKUP(R61,'Прыжок с места'!$V$2:$W$72,2,1),IF(G61=12,VLOOKUP(R61,'Прыжок с места'!$Y$2:$Z$72,2,1),""))))</f>
        <v>0</v>
      </c>
      <c r="T61" s="76">
        <f t="shared" ca="1" si="1"/>
        <v>0</v>
      </c>
      <c r="U61" s="76">
        <f t="shared" ca="1" si="2"/>
        <v>10</v>
      </c>
    </row>
    <row r="62" spans="1:21" x14ac:dyDescent="0.25">
      <c r="A62" s="71">
        <v>55</v>
      </c>
      <c r="B62" s="70"/>
      <c r="C62" s="71" t="s">
        <v>36</v>
      </c>
      <c r="D62" s="71"/>
      <c r="E62" s="71"/>
      <c r="F62" s="72">
        <v>39597</v>
      </c>
      <c r="G62" s="63">
        <f t="shared" ca="1" si="3"/>
        <v>15</v>
      </c>
      <c r="H62" s="73"/>
      <c r="I62" s="64">
        <f ca="1">IF(G62=15,VLOOKUP(H62,'Бег 1000 м'!$N$2:$O$194,2,1),IF(G62=14,VLOOKUP(H62,'Бег 1000 м'!$Q$2:$R$194,2,1),IF(G62=13,VLOOKUP(H62,'Бег 1000 м'!$T$2:$U$204,2,1),IF(G62=12,VLOOKUP(H62,'Бег 1000 м'!$W$2:$X$214,2,1),""))))</f>
        <v>0</v>
      </c>
      <c r="J62" s="74"/>
      <c r="K62" s="64">
        <f ca="1">IF(G62=15,VLOOKUP(J62,'Бег 60 м'!$M$2:$N$74,2,1),IF(G62=14,VLOOKUP(J62,'Бег 60 м'!$P$2:$Q$74,2,1),IF(G62=13,VLOOKUP(J62,'Бег 60 м'!$S$2:$T$74,2,1),IF(G62=12,VLOOKUP(J62,'Бег 60 м'!$V$2:$W$74,2,1),""))))</f>
        <v>0</v>
      </c>
      <c r="L62" s="75"/>
      <c r="M62" s="64">
        <f ca="1">IF(G62=15,VLOOKUP(L62,'Подт Отж'!$Q$2:$R$72,2,1),IF(G62=14,VLOOKUP(L62,'Подт Отж'!$T$2:$U$72,2,1),IF(G62=13,VLOOKUP(L62,'Подт Отж'!$W$2:$X$72,2,1),IF(G62=12,VLOOKUP(L62,'Подт Отж'!$Z$2:$AA$72,2,1),""))))</f>
        <v>0</v>
      </c>
      <c r="N62" s="75"/>
      <c r="O62" s="64">
        <f ca="1">IF(G62=15,VLOOKUP(N62,'Подъем туловища'!$P$2:$Q$72,2,1),IF(G62=14,VLOOKUP(N62,'Подъем туловища'!$S$2:$T$72,2,1),IF(G62=13,VLOOKUP(N62,'Подъем туловища'!$V$2:$W$72,2,1),IF(G62=12,VLOOKUP(N62,'Подъем туловища'!$Y$2:$Z$72,2,1),""))))</f>
        <v>0</v>
      </c>
      <c r="P62" s="75">
        <v>-40</v>
      </c>
      <c r="Q62" s="64">
        <f ca="1">IF(G62=15,VLOOKUP(P62,'Наклон вперед'!$P$2:$Q$72,2,1),IF(G62=14,VLOOKUP(P62,'Наклон вперед'!$S$2:$T$72,2,1),IF(G62=13,VLOOKUP(P62,'Наклон вперед'!$V$2:$W$72,2,1),IF(G62=12,VLOOKUP(P62,'Наклон вперед'!$Y$2:$Z$72,2,1),""))))</f>
        <v>0</v>
      </c>
      <c r="R62" s="75"/>
      <c r="S62" s="64">
        <f ca="1">IF(G62=15,VLOOKUP(R62,'Прыжок с места'!$P$2:$Q$72,2,1),IF(G62=14,VLOOKUP(R62,'Прыжок с места'!$S$2:$T$72,2,1),IF(G62=13,VLOOKUP(R62,'Прыжок с места'!$V$2:$W$72,2,1),IF(G62=12,VLOOKUP(R62,'Прыжок с места'!$Y$2:$Z$72,2,1),""))))</f>
        <v>0</v>
      </c>
      <c r="T62" s="76">
        <f t="shared" ca="1" si="1"/>
        <v>0</v>
      </c>
      <c r="U62" s="76">
        <f t="shared" ca="1" si="2"/>
        <v>10</v>
      </c>
    </row>
    <row r="63" spans="1:21" x14ac:dyDescent="0.25">
      <c r="A63" s="71">
        <v>56</v>
      </c>
      <c r="B63" s="70"/>
      <c r="C63" s="71" t="s">
        <v>36</v>
      </c>
      <c r="D63" s="71"/>
      <c r="E63" s="71"/>
      <c r="F63" s="72">
        <v>39597</v>
      </c>
      <c r="G63" s="63">
        <f t="shared" ca="1" si="3"/>
        <v>15</v>
      </c>
      <c r="H63" s="73"/>
      <c r="I63" s="64">
        <f ca="1">IF(G63=15,VLOOKUP(H63,'Бег 1000 м'!$N$2:$O$194,2,1),IF(G63=14,VLOOKUP(H63,'Бег 1000 м'!$Q$2:$R$194,2,1),IF(G63=13,VLOOKUP(H63,'Бег 1000 м'!$T$2:$U$204,2,1),IF(G63=12,VLOOKUP(H63,'Бег 1000 м'!$W$2:$X$214,2,1),""))))</f>
        <v>0</v>
      </c>
      <c r="J63" s="74"/>
      <c r="K63" s="64">
        <f ca="1">IF(G63=15,VLOOKUP(J63,'Бег 60 м'!$M$2:$N$74,2,1),IF(G63=14,VLOOKUP(J63,'Бег 60 м'!$P$2:$Q$74,2,1),IF(G63=13,VLOOKUP(J63,'Бег 60 м'!$S$2:$T$74,2,1),IF(G63=12,VLOOKUP(J63,'Бег 60 м'!$V$2:$W$74,2,1),""))))</f>
        <v>0</v>
      </c>
      <c r="L63" s="75"/>
      <c r="M63" s="64">
        <f ca="1">IF(G63=15,VLOOKUP(L63,'Подт Отж'!$Q$2:$R$72,2,1),IF(G63=14,VLOOKUP(L63,'Подт Отж'!$T$2:$U$72,2,1),IF(G63=13,VLOOKUP(L63,'Подт Отж'!$W$2:$X$72,2,1),IF(G63=12,VLOOKUP(L63,'Подт Отж'!$Z$2:$AA$72,2,1),""))))</f>
        <v>0</v>
      </c>
      <c r="N63" s="75"/>
      <c r="O63" s="64">
        <f ca="1">IF(G63=15,VLOOKUP(N63,'Подъем туловища'!$P$2:$Q$72,2,1),IF(G63=14,VLOOKUP(N63,'Подъем туловища'!$S$2:$T$72,2,1),IF(G63=13,VLOOKUP(N63,'Подъем туловища'!$V$2:$W$72,2,1),IF(G63=12,VLOOKUP(N63,'Подъем туловища'!$Y$2:$Z$72,2,1),""))))</f>
        <v>0</v>
      </c>
      <c r="P63" s="75">
        <v>5</v>
      </c>
      <c r="Q63" s="64">
        <f ca="1">IF(G63=15,VLOOKUP(P63,'Наклон вперед'!$P$2:$Q$72,2,1),IF(G63=14,VLOOKUP(P63,'Наклон вперед'!$S$2:$T$72,2,1),IF(G63=13,VLOOKUP(P63,'Наклон вперед'!$V$2:$W$72,2,1),IF(G63=12,VLOOKUP(P63,'Наклон вперед'!$Y$2:$Z$72,2,1),""))))</f>
        <v>10</v>
      </c>
      <c r="R63" s="75"/>
      <c r="S63" s="64">
        <f ca="1">IF(G63=15,VLOOKUP(R63,'Прыжок с места'!$P$2:$Q$72,2,1),IF(G63=14,VLOOKUP(R63,'Прыжок с места'!$S$2:$T$72,2,1),IF(G63=13,VLOOKUP(R63,'Прыжок с места'!$V$2:$W$72,2,1),IF(G63=12,VLOOKUP(R63,'Прыжок с места'!$Y$2:$Z$72,2,1),""))))</f>
        <v>0</v>
      </c>
      <c r="T63" s="76">
        <f t="shared" ca="1" si="1"/>
        <v>10</v>
      </c>
      <c r="U63" s="76">
        <f t="shared" ca="1" si="2"/>
        <v>8</v>
      </c>
    </row>
    <row r="64" spans="1:21" x14ac:dyDescent="0.25">
      <c r="A64" s="71">
        <v>57</v>
      </c>
      <c r="B64" s="70"/>
      <c r="C64" s="71" t="s">
        <v>36</v>
      </c>
      <c r="D64" s="71"/>
      <c r="E64" s="71"/>
      <c r="F64" s="72">
        <v>39597</v>
      </c>
      <c r="G64" s="63">
        <f t="shared" ca="1" si="3"/>
        <v>15</v>
      </c>
      <c r="H64" s="73"/>
      <c r="I64" s="64">
        <f ca="1">IF(G64=15,VLOOKUP(H64,'Бег 1000 м'!$N$2:$O$194,2,1),IF(G64=14,VLOOKUP(H64,'Бег 1000 м'!$Q$2:$R$194,2,1),IF(G64=13,VLOOKUP(H64,'Бег 1000 м'!$T$2:$U$204,2,1),IF(G64=12,VLOOKUP(H64,'Бег 1000 м'!$W$2:$X$214,2,1),""))))</f>
        <v>0</v>
      </c>
      <c r="J64" s="74"/>
      <c r="K64" s="64">
        <f ca="1">IF(G64=15,VLOOKUP(J64,'Бег 60 м'!$M$2:$N$74,2,1),IF(G64=14,VLOOKUP(J64,'Бег 60 м'!$P$2:$Q$74,2,1),IF(G64=13,VLOOKUP(J64,'Бег 60 м'!$S$2:$T$74,2,1),IF(G64=12,VLOOKUP(J64,'Бег 60 м'!$V$2:$W$74,2,1),""))))</f>
        <v>0</v>
      </c>
      <c r="L64" s="75"/>
      <c r="M64" s="64">
        <f ca="1">IF(G64=15,VLOOKUP(L64,'Подт Отж'!$Q$2:$R$72,2,1),IF(G64=14,VLOOKUP(L64,'Подт Отж'!$T$2:$U$72,2,1),IF(G64=13,VLOOKUP(L64,'Подт Отж'!$W$2:$X$72,2,1),IF(G64=12,VLOOKUP(L64,'Подт Отж'!$Z$2:$AA$72,2,1),""))))</f>
        <v>0</v>
      </c>
      <c r="N64" s="75"/>
      <c r="O64" s="64">
        <f ca="1">IF(G64=15,VLOOKUP(N64,'Подъем туловища'!$P$2:$Q$72,2,1),IF(G64=14,VLOOKUP(N64,'Подъем туловища'!$S$2:$T$72,2,1),IF(G64=13,VLOOKUP(N64,'Подъем туловища'!$V$2:$W$72,2,1),IF(G64=12,VLOOKUP(N64,'Подъем туловища'!$Y$2:$Z$72,2,1),""))))</f>
        <v>0</v>
      </c>
      <c r="P64" s="75">
        <v>-40</v>
      </c>
      <c r="Q64" s="64">
        <f ca="1">IF(G64=15,VLOOKUP(P64,'Наклон вперед'!$P$2:$Q$72,2,1),IF(G64=14,VLOOKUP(P64,'Наклон вперед'!$S$2:$T$72,2,1),IF(G64=13,VLOOKUP(P64,'Наклон вперед'!$V$2:$W$72,2,1),IF(G64=12,VLOOKUP(P64,'Наклон вперед'!$Y$2:$Z$72,2,1),""))))</f>
        <v>0</v>
      </c>
      <c r="R64" s="75"/>
      <c r="S64" s="64">
        <f ca="1">IF(G64=15,VLOOKUP(R64,'Прыжок с места'!$P$2:$Q$72,2,1),IF(G64=14,VLOOKUP(R64,'Прыжок с места'!$S$2:$T$72,2,1),IF(G64=13,VLOOKUP(R64,'Прыжок с места'!$V$2:$W$72,2,1),IF(G64=12,VLOOKUP(R64,'Прыжок с места'!$Y$2:$Z$72,2,1),""))))</f>
        <v>0</v>
      </c>
      <c r="T64" s="76">
        <f t="shared" ca="1" si="1"/>
        <v>0</v>
      </c>
      <c r="U64" s="76">
        <f t="shared" ca="1" si="2"/>
        <v>10</v>
      </c>
    </row>
    <row r="65" spans="1:21" x14ac:dyDescent="0.25">
      <c r="A65" s="71">
        <v>58</v>
      </c>
      <c r="B65" s="70"/>
      <c r="C65" s="71" t="s">
        <v>36</v>
      </c>
      <c r="D65" s="71"/>
      <c r="E65" s="71"/>
      <c r="F65" s="72">
        <v>39597</v>
      </c>
      <c r="G65" s="63">
        <f t="shared" ca="1" si="3"/>
        <v>15</v>
      </c>
      <c r="H65" s="73"/>
      <c r="I65" s="64">
        <f ca="1">IF(G65=15,VLOOKUP(H65,'Бег 1000 м'!$N$2:$O$194,2,1),IF(G65=14,VLOOKUP(H65,'Бег 1000 м'!$Q$2:$R$194,2,1),IF(G65=13,VLOOKUP(H65,'Бег 1000 м'!$T$2:$U$204,2,1),IF(G65=12,VLOOKUP(H65,'Бег 1000 м'!$W$2:$X$214,2,1),""))))</f>
        <v>0</v>
      </c>
      <c r="J65" s="74"/>
      <c r="K65" s="64">
        <f ca="1">IF(G65=15,VLOOKUP(J65,'Бег 60 м'!$M$2:$N$74,2,1),IF(G65=14,VLOOKUP(J65,'Бег 60 м'!$P$2:$Q$74,2,1),IF(G65=13,VLOOKUP(J65,'Бег 60 м'!$S$2:$T$74,2,1),IF(G65=12,VLOOKUP(J65,'Бег 60 м'!$V$2:$W$74,2,1),""))))</f>
        <v>0</v>
      </c>
      <c r="L65" s="75"/>
      <c r="M65" s="64">
        <f ca="1">IF(G65=15,VLOOKUP(L65,'Подт Отж'!$Q$2:$R$72,2,1),IF(G65=14,VLOOKUP(L65,'Подт Отж'!$T$2:$U$72,2,1),IF(G65=13,VLOOKUP(L65,'Подт Отж'!$W$2:$X$72,2,1),IF(G65=12,VLOOKUP(L65,'Подт Отж'!$Z$2:$AA$72,2,1),""))))</f>
        <v>0</v>
      </c>
      <c r="N65" s="75"/>
      <c r="O65" s="64">
        <f ca="1">IF(G65=15,VLOOKUP(N65,'Подъем туловища'!$P$2:$Q$72,2,1),IF(G65=14,VLOOKUP(N65,'Подъем туловища'!$S$2:$T$72,2,1),IF(G65=13,VLOOKUP(N65,'Подъем туловища'!$V$2:$W$72,2,1),IF(G65=12,VLOOKUP(N65,'Подъем туловища'!$Y$2:$Z$72,2,1),""))))</f>
        <v>0</v>
      </c>
      <c r="P65" s="75">
        <v>-40</v>
      </c>
      <c r="Q65" s="64">
        <f ca="1">IF(G65=15,VLOOKUP(P65,'Наклон вперед'!$P$2:$Q$72,2,1),IF(G65=14,VLOOKUP(P65,'Наклон вперед'!$S$2:$T$72,2,1),IF(G65=13,VLOOKUP(P65,'Наклон вперед'!$V$2:$W$72,2,1),IF(G65=12,VLOOKUP(P65,'Наклон вперед'!$Y$2:$Z$72,2,1),""))))</f>
        <v>0</v>
      </c>
      <c r="R65" s="75"/>
      <c r="S65" s="64">
        <f ca="1">IF(G65=15,VLOOKUP(R65,'Прыжок с места'!$P$2:$Q$72,2,1),IF(G65=14,VLOOKUP(R65,'Прыжок с места'!$S$2:$T$72,2,1),IF(G65=13,VLOOKUP(R65,'Прыжок с места'!$V$2:$W$72,2,1),IF(G65=12,VLOOKUP(R65,'Прыжок с места'!$Y$2:$Z$72,2,1),""))))</f>
        <v>0</v>
      </c>
      <c r="T65" s="76">
        <f t="shared" ca="1" si="1"/>
        <v>0</v>
      </c>
      <c r="U65" s="76">
        <f t="shared" ca="1" si="2"/>
        <v>10</v>
      </c>
    </row>
    <row r="66" spans="1:21" x14ac:dyDescent="0.25">
      <c r="A66" s="71">
        <v>59</v>
      </c>
      <c r="B66" s="70"/>
      <c r="C66" s="71" t="s">
        <v>36</v>
      </c>
      <c r="D66" s="71"/>
      <c r="E66" s="71"/>
      <c r="F66" s="72">
        <v>39597</v>
      </c>
      <c r="G66" s="63">
        <f t="shared" ca="1" si="3"/>
        <v>15</v>
      </c>
      <c r="H66" s="73"/>
      <c r="I66" s="64">
        <f ca="1">IF(G66=15,VLOOKUP(H66,'Бег 1000 м'!$N$2:$O$194,2,1),IF(G66=14,VLOOKUP(H66,'Бег 1000 м'!$Q$2:$R$194,2,1),IF(G66=13,VLOOKUP(H66,'Бег 1000 м'!$T$2:$U$204,2,1),IF(G66=12,VLOOKUP(H66,'Бег 1000 м'!$W$2:$X$214,2,1),""))))</f>
        <v>0</v>
      </c>
      <c r="J66" s="74"/>
      <c r="K66" s="64">
        <f ca="1">IF(G66=15,VLOOKUP(J66,'Бег 60 м'!$M$2:$N$74,2,1),IF(G66=14,VLOOKUP(J66,'Бег 60 м'!$P$2:$Q$74,2,1),IF(G66=13,VLOOKUP(J66,'Бег 60 м'!$S$2:$T$74,2,1),IF(G66=12,VLOOKUP(J66,'Бег 60 м'!$V$2:$W$74,2,1),""))))</f>
        <v>0</v>
      </c>
      <c r="L66" s="75"/>
      <c r="M66" s="64">
        <f ca="1">IF(G66=15,VLOOKUP(L66,'Подт Отж'!$Q$2:$R$72,2,1),IF(G66=14,VLOOKUP(L66,'Подт Отж'!$T$2:$U$72,2,1),IF(G66=13,VLOOKUP(L66,'Подт Отж'!$W$2:$X$72,2,1),IF(G66=12,VLOOKUP(L66,'Подт Отж'!$Z$2:$AA$72,2,1),""))))</f>
        <v>0</v>
      </c>
      <c r="N66" s="75"/>
      <c r="O66" s="64">
        <f ca="1">IF(G66=15,VLOOKUP(N66,'Подъем туловища'!$P$2:$Q$72,2,1),IF(G66=14,VLOOKUP(N66,'Подъем туловища'!$S$2:$T$72,2,1),IF(G66=13,VLOOKUP(N66,'Подъем туловища'!$V$2:$W$72,2,1),IF(G66=12,VLOOKUP(N66,'Подъем туловища'!$Y$2:$Z$72,2,1),""))))</f>
        <v>0</v>
      </c>
      <c r="P66" s="75">
        <v>-40</v>
      </c>
      <c r="Q66" s="64">
        <f ca="1">IF(G66=15,VLOOKUP(P66,'Наклон вперед'!$P$2:$Q$72,2,1),IF(G66=14,VLOOKUP(P66,'Наклон вперед'!$S$2:$T$72,2,1),IF(G66=13,VLOOKUP(P66,'Наклон вперед'!$V$2:$W$72,2,1),IF(G66=12,VLOOKUP(P66,'Наклон вперед'!$Y$2:$Z$72,2,1),""))))</f>
        <v>0</v>
      </c>
      <c r="R66" s="75"/>
      <c r="S66" s="64">
        <f ca="1">IF(G66=15,VLOOKUP(R66,'Прыжок с места'!$P$2:$Q$72,2,1),IF(G66=14,VLOOKUP(R66,'Прыжок с места'!$S$2:$T$72,2,1),IF(G66=13,VLOOKUP(R66,'Прыжок с места'!$V$2:$W$72,2,1),IF(G66=12,VLOOKUP(R66,'Прыжок с места'!$Y$2:$Z$72,2,1),""))))</f>
        <v>0</v>
      </c>
      <c r="T66" s="76">
        <f t="shared" ca="1" si="1"/>
        <v>0</v>
      </c>
      <c r="U66" s="76">
        <f t="shared" ca="1" si="2"/>
        <v>10</v>
      </c>
    </row>
    <row r="67" spans="1:21" x14ac:dyDescent="0.25">
      <c r="A67" s="71">
        <v>60</v>
      </c>
      <c r="B67" s="70"/>
      <c r="C67" s="71" t="s">
        <v>36</v>
      </c>
      <c r="D67" s="71"/>
      <c r="E67" s="71"/>
      <c r="F67" s="72">
        <v>39597</v>
      </c>
      <c r="G67" s="63">
        <f t="shared" ca="1" si="3"/>
        <v>15</v>
      </c>
      <c r="H67" s="73"/>
      <c r="I67" s="64">
        <f ca="1">IF(G67=15,VLOOKUP(H67,'Бег 1000 м'!$N$2:$O$194,2,1),IF(G67=14,VLOOKUP(H67,'Бег 1000 м'!$Q$2:$R$194,2,1),IF(G67=13,VLOOKUP(H67,'Бег 1000 м'!$T$2:$U$204,2,1),IF(G67=12,VLOOKUP(H67,'Бег 1000 м'!$W$2:$X$214,2,1),""))))</f>
        <v>0</v>
      </c>
      <c r="J67" s="74"/>
      <c r="K67" s="64">
        <f ca="1">IF(G67=15,VLOOKUP(J67,'Бег 60 м'!$M$2:$N$74,2,1),IF(G67=14,VLOOKUP(J67,'Бег 60 м'!$P$2:$Q$74,2,1),IF(G67=13,VLOOKUP(J67,'Бег 60 м'!$S$2:$T$74,2,1),IF(G67=12,VLOOKUP(J67,'Бег 60 м'!$V$2:$W$74,2,1),""))))</f>
        <v>0</v>
      </c>
      <c r="L67" s="75"/>
      <c r="M67" s="64">
        <f ca="1">IF(G67=15,VLOOKUP(L67,'Подт Отж'!$Q$2:$R$72,2,1),IF(G67=14,VLOOKUP(L67,'Подт Отж'!$T$2:$U$72,2,1),IF(G67=13,VLOOKUP(L67,'Подт Отж'!$W$2:$X$72,2,1),IF(G67=12,VLOOKUP(L67,'Подт Отж'!$Z$2:$AA$72,2,1),""))))</f>
        <v>0</v>
      </c>
      <c r="N67" s="75"/>
      <c r="O67" s="64">
        <f ca="1">IF(G67=15,VLOOKUP(N67,'Подъем туловища'!$P$2:$Q$72,2,1),IF(G67=14,VLOOKUP(N67,'Подъем туловища'!$S$2:$T$72,2,1),IF(G67=13,VLOOKUP(N67,'Подъем туловища'!$V$2:$W$72,2,1),IF(G67=12,VLOOKUP(N67,'Подъем туловища'!$Y$2:$Z$72,2,1),""))))</f>
        <v>0</v>
      </c>
      <c r="P67" s="75">
        <v>-40</v>
      </c>
      <c r="Q67" s="64">
        <f ca="1">IF(G67=15,VLOOKUP(P67,'Наклон вперед'!$P$2:$Q$72,2,1),IF(G67=14,VLOOKUP(P67,'Наклон вперед'!$S$2:$T$72,2,1),IF(G67=13,VLOOKUP(P67,'Наклон вперед'!$V$2:$W$72,2,1),IF(G67=12,VLOOKUP(P67,'Наклон вперед'!$Y$2:$Z$72,2,1),""))))</f>
        <v>0</v>
      </c>
      <c r="R67" s="75"/>
      <c r="S67" s="64">
        <f ca="1">IF(G67=15,VLOOKUP(R67,'Прыжок с места'!$P$2:$Q$72,2,1),IF(G67=14,VLOOKUP(R67,'Прыжок с места'!$S$2:$T$72,2,1),IF(G67=13,VLOOKUP(R67,'Прыжок с места'!$V$2:$W$72,2,1),IF(G67=12,VLOOKUP(R67,'Прыжок с места'!$Y$2:$Z$72,2,1),""))))</f>
        <v>0</v>
      </c>
      <c r="T67" s="76">
        <f t="shared" ca="1" si="1"/>
        <v>0</v>
      </c>
      <c r="U67" s="76">
        <f t="shared" ca="1" si="2"/>
        <v>10</v>
      </c>
    </row>
    <row r="68" spans="1:21" x14ac:dyDescent="0.25">
      <c r="A68" s="71">
        <v>61</v>
      </c>
      <c r="B68" s="70"/>
      <c r="C68" s="71" t="s">
        <v>36</v>
      </c>
      <c r="D68" s="71"/>
      <c r="E68" s="71"/>
      <c r="F68" s="72">
        <v>39597</v>
      </c>
      <c r="G68" s="63">
        <f t="shared" ref="G68:G77" ca="1" si="4">DATEDIF(F68,$B$3,"y")</f>
        <v>15</v>
      </c>
      <c r="H68" s="73"/>
      <c r="I68" s="64">
        <f ca="1">IF(G68=15,VLOOKUP(H68,'Бег 1000 м'!$N$2:$O$194,2,1),IF(G68=14,VLOOKUP(H68,'Бег 1000 м'!$Q$2:$R$194,2,1),IF(G68=13,VLOOKUP(H68,'Бег 1000 м'!$T$2:$U$204,2,1),IF(G68=12,VLOOKUP(H68,'Бег 1000 м'!$W$2:$X$214,2,1),""))))</f>
        <v>0</v>
      </c>
      <c r="J68" s="74"/>
      <c r="K68" s="64">
        <f ca="1">IF(G68=15,VLOOKUP(J68,'Бег 60 м'!$M$2:$N$74,2,1),IF(G68=14,VLOOKUP(J68,'Бег 60 м'!$P$2:$Q$74,2,1),IF(G68=13,VLOOKUP(J68,'Бег 60 м'!$S$2:$T$74,2,1),IF(G68=12,VLOOKUP(J68,'Бег 60 м'!$V$2:$W$74,2,1),""))))</f>
        <v>0</v>
      </c>
      <c r="L68" s="75"/>
      <c r="M68" s="64">
        <f ca="1">IF(G68=15,VLOOKUP(L68,'Подт Отж'!$Q$2:$R$72,2,1),IF(G68=14,VLOOKUP(L68,'Подт Отж'!$T$2:$U$72,2,1),IF(G68=13,VLOOKUP(L68,'Подт Отж'!$W$2:$X$72,2,1),IF(G68=12,VLOOKUP(L68,'Подт Отж'!$Z$2:$AA$72,2,1),""))))</f>
        <v>0</v>
      </c>
      <c r="N68" s="75"/>
      <c r="O68" s="64">
        <f ca="1">IF(G68=15,VLOOKUP(N68,'Подъем туловища'!$P$2:$Q$72,2,1),IF(G68=14,VLOOKUP(N68,'Подъем туловища'!$S$2:$T$72,2,1),IF(G68=13,VLOOKUP(N68,'Подъем туловища'!$V$2:$W$72,2,1),IF(G68=12,VLOOKUP(N68,'Подъем туловища'!$Y$2:$Z$72,2,1),""))))</f>
        <v>0</v>
      </c>
      <c r="P68" s="75">
        <v>-40</v>
      </c>
      <c r="Q68" s="64">
        <f ca="1">IF(G68=15,VLOOKUP(P68,'Наклон вперед'!$P$2:$Q$72,2,1),IF(G68=14,VLOOKUP(P68,'Наклон вперед'!$S$2:$T$72,2,1),IF(G68=13,VLOOKUP(P68,'Наклон вперед'!$V$2:$W$72,2,1),IF(G68=12,VLOOKUP(P68,'Наклон вперед'!$Y$2:$Z$72,2,1),""))))</f>
        <v>0</v>
      </c>
      <c r="R68" s="75"/>
      <c r="S68" s="64">
        <f ca="1">IF(G68=15,VLOOKUP(R68,'Прыжок с места'!$P$2:$Q$72,2,1),IF(G68=14,VLOOKUP(R68,'Прыжок с места'!$S$2:$T$72,2,1),IF(G68=13,VLOOKUP(R68,'Прыжок с места'!$V$2:$W$72,2,1),IF(G68=12,VLOOKUP(R68,'Прыжок с места'!$Y$2:$Z$72,2,1),""))))</f>
        <v>0</v>
      </c>
      <c r="T68" s="76">
        <f t="shared" ref="T68:T77" ca="1" si="5">SUM(I68,K68,M68,O68,Q68,S68,)</f>
        <v>0</v>
      </c>
      <c r="U68" s="76">
        <f t="shared" ref="U68:U77" ca="1" si="6">RANK(T68,$T$8:$T$67)</f>
        <v>10</v>
      </c>
    </row>
    <row r="69" spans="1:21" x14ac:dyDescent="0.25">
      <c r="A69" s="71">
        <v>62</v>
      </c>
      <c r="B69" s="70"/>
      <c r="C69" s="71" t="s">
        <v>36</v>
      </c>
      <c r="D69" s="71"/>
      <c r="E69" s="71"/>
      <c r="F69" s="72">
        <v>39597</v>
      </c>
      <c r="G69" s="63">
        <f t="shared" ca="1" si="4"/>
        <v>15</v>
      </c>
      <c r="H69" s="73"/>
      <c r="I69" s="64">
        <f ca="1">IF(G69=15,VLOOKUP(H69,'Бег 1000 м'!$N$2:$O$194,2,1),IF(G69=14,VLOOKUP(H69,'Бег 1000 м'!$Q$2:$R$194,2,1),IF(G69=13,VLOOKUP(H69,'Бег 1000 м'!$T$2:$U$204,2,1),IF(G69=12,VLOOKUP(H69,'Бег 1000 м'!$W$2:$X$214,2,1),""))))</f>
        <v>0</v>
      </c>
      <c r="J69" s="74"/>
      <c r="K69" s="64">
        <f ca="1">IF(G69=15,VLOOKUP(J69,'Бег 60 м'!$M$2:$N$74,2,1),IF(G69=14,VLOOKUP(J69,'Бег 60 м'!$P$2:$Q$74,2,1),IF(G69=13,VLOOKUP(J69,'Бег 60 м'!$S$2:$T$74,2,1),IF(G69=12,VLOOKUP(J69,'Бег 60 м'!$V$2:$W$74,2,1),""))))</f>
        <v>0</v>
      </c>
      <c r="L69" s="75"/>
      <c r="M69" s="64">
        <f ca="1">IF(G69=15,VLOOKUP(L69,'Подт Отж'!$Q$2:$R$72,2,1),IF(G69=14,VLOOKUP(L69,'Подт Отж'!$T$2:$U$72,2,1),IF(G69=13,VLOOKUP(L69,'Подт Отж'!$W$2:$X$72,2,1),IF(G69=12,VLOOKUP(L69,'Подт Отж'!$Z$2:$AA$72,2,1),""))))</f>
        <v>0</v>
      </c>
      <c r="N69" s="75"/>
      <c r="O69" s="64">
        <f ca="1">IF(G69=15,VLOOKUP(N69,'Подъем туловища'!$P$2:$Q$72,2,1),IF(G69=14,VLOOKUP(N69,'Подъем туловища'!$S$2:$T$72,2,1),IF(G69=13,VLOOKUP(N69,'Подъем туловища'!$V$2:$W$72,2,1),IF(G69=12,VLOOKUP(N69,'Подъем туловища'!$Y$2:$Z$72,2,1),""))))</f>
        <v>0</v>
      </c>
      <c r="P69" s="75">
        <v>-40</v>
      </c>
      <c r="Q69" s="64">
        <f ca="1">IF(G69=15,VLOOKUP(P69,'Наклон вперед'!$P$2:$Q$72,2,1),IF(G69=14,VLOOKUP(P69,'Наклон вперед'!$S$2:$T$72,2,1),IF(G69=13,VLOOKUP(P69,'Наклон вперед'!$V$2:$W$72,2,1),IF(G69=12,VLOOKUP(P69,'Наклон вперед'!$Y$2:$Z$72,2,1),""))))</f>
        <v>0</v>
      </c>
      <c r="R69" s="75"/>
      <c r="S69" s="64">
        <f ca="1">IF(G69=15,VLOOKUP(R69,'Прыжок с места'!$P$2:$Q$72,2,1),IF(G69=14,VLOOKUP(R69,'Прыжок с места'!$S$2:$T$72,2,1),IF(G69=13,VLOOKUP(R69,'Прыжок с места'!$V$2:$W$72,2,1),IF(G69=12,VLOOKUP(R69,'Прыжок с места'!$Y$2:$Z$72,2,1),""))))</f>
        <v>0</v>
      </c>
      <c r="T69" s="76">
        <f t="shared" ca="1" si="5"/>
        <v>0</v>
      </c>
      <c r="U69" s="76">
        <f t="shared" ca="1" si="6"/>
        <v>10</v>
      </c>
    </row>
    <row r="70" spans="1:21" x14ac:dyDescent="0.25">
      <c r="A70" s="71">
        <v>63</v>
      </c>
      <c r="B70" s="70"/>
      <c r="C70" s="71" t="s">
        <v>36</v>
      </c>
      <c r="D70" s="71"/>
      <c r="E70" s="71"/>
      <c r="F70" s="72">
        <v>39597</v>
      </c>
      <c r="G70" s="63">
        <f t="shared" ca="1" si="4"/>
        <v>15</v>
      </c>
      <c r="H70" s="73"/>
      <c r="I70" s="64">
        <f ca="1">IF(G70=15,VLOOKUP(H70,'Бег 1000 м'!$N$2:$O$194,2,1),IF(G70=14,VLOOKUP(H70,'Бег 1000 м'!$Q$2:$R$194,2,1),IF(G70=13,VLOOKUP(H70,'Бег 1000 м'!$T$2:$U$204,2,1),IF(G70=12,VLOOKUP(H70,'Бег 1000 м'!$W$2:$X$214,2,1),""))))</f>
        <v>0</v>
      </c>
      <c r="J70" s="74"/>
      <c r="K70" s="64">
        <f ca="1">IF(G70=15,VLOOKUP(J70,'Бег 60 м'!$M$2:$N$74,2,1),IF(G70=14,VLOOKUP(J70,'Бег 60 м'!$P$2:$Q$74,2,1),IF(G70=13,VLOOKUP(J70,'Бег 60 м'!$S$2:$T$74,2,1),IF(G70=12,VLOOKUP(J70,'Бег 60 м'!$V$2:$W$74,2,1),""))))</f>
        <v>0</v>
      </c>
      <c r="L70" s="75"/>
      <c r="M70" s="64">
        <f ca="1">IF(G70=15,VLOOKUP(L70,'Подт Отж'!$Q$2:$R$72,2,1),IF(G70=14,VLOOKUP(L70,'Подт Отж'!$T$2:$U$72,2,1),IF(G70=13,VLOOKUP(L70,'Подт Отж'!$W$2:$X$72,2,1),IF(G70=12,VLOOKUP(L70,'Подт Отж'!$Z$2:$AA$72,2,1),""))))</f>
        <v>0</v>
      </c>
      <c r="N70" s="75"/>
      <c r="O70" s="64">
        <f ca="1">IF(G70=15,VLOOKUP(N70,'Подъем туловища'!$P$2:$Q$72,2,1),IF(G70=14,VLOOKUP(N70,'Подъем туловища'!$S$2:$T$72,2,1),IF(G70=13,VLOOKUP(N70,'Подъем туловища'!$V$2:$W$72,2,1),IF(G70=12,VLOOKUP(N70,'Подъем туловища'!$Y$2:$Z$72,2,1),""))))</f>
        <v>0</v>
      </c>
      <c r="P70" s="75">
        <v>-40</v>
      </c>
      <c r="Q70" s="64">
        <f ca="1">IF(G70=15,VLOOKUP(P70,'Наклон вперед'!$P$2:$Q$72,2,1),IF(G70=14,VLOOKUP(P70,'Наклон вперед'!$S$2:$T$72,2,1),IF(G70=13,VLOOKUP(P70,'Наклон вперед'!$V$2:$W$72,2,1),IF(G70=12,VLOOKUP(P70,'Наклон вперед'!$Y$2:$Z$72,2,1),""))))</f>
        <v>0</v>
      </c>
      <c r="R70" s="75"/>
      <c r="S70" s="64">
        <f ca="1">IF(G70=15,VLOOKUP(R70,'Прыжок с места'!$P$2:$Q$72,2,1),IF(G70=14,VLOOKUP(R70,'Прыжок с места'!$S$2:$T$72,2,1),IF(G70=13,VLOOKUP(R70,'Прыжок с места'!$V$2:$W$72,2,1),IF(G70=12,VLOOKUP(R70,'Прыжок с места'!$Y$2:$Z$72,2,1),""))))</f>
        <v>0</v>
      </c>
      <c r="T70" s="76">
        <f t="shared" ca="1" si="5"/>
        <v>0</v>
      </c>
      <c r="U70" s="76">
        <f t="shared" ca="1" si="6"/>
        <v>10</v>
      </c>
    </row>
    <row r="71" spans="1:21" x14ac:dyDescent="0.25">
      <c r="A71" s="71">
        <v>64</v>
      </c>
      <c r="B71" s="70"/>
      <c r="C71" s="71" t="s">
        <v>36</v>
      </c>
      <c r="D71" s="71"/>
      <c r="E71" s="71"/>
      <c r="F71" s="72">
        <v>39597</v>
      </c>
      <c r="G71" s="63">
        <f t="shared" ca="1" si="4"/>
        <v>15</v>
      </c>
      <c r="H71" s="73"/>
      <c r="I71" s="64">
        <f ca="1">IF(G71=15,VLOOKUP(H71,'Бег 1000 м'!$N$2:$O$194,2,1),IF(G71=14,VLOOKUP(H71,'Бег 1000 м'!$Q$2:$R$194,2,1),IF(G71=13,VLOOKUP(H71,'Бег 1000 м'!$T$2:$U$204,2,1),IF(G71=12,VLOOKUP(H71,'Бег 1000 м'!$W$2:$X$214,2,1),""))))</f>
        <v>0</v>
      </c>
      <c r="J71" s="74"/>
      <c r="K71" s="64">
        <f ca="1">IF(G71=15,VLOOKUP(J71,'Бег 60 м'!$M$2:$N$74,2,1),IF(G71=14,VLOOKUP(J71,'Бег 60 м'!$P$2:$Q$74,2,1),IF(G71=13,VLOOKUP(J71,'Бег 60 м'!$S$2:$T$74,2,1),IF(G71=12,VLOOKUP(J71,'Бег 60 м'!$V$2:$W$74,2,1),""))))</f>
        <v>0</v>
      </c>
      <c r="L71" s="75"/>
      <c r="M71" s="64">
        <f ca="1">IF(G71=15,VLOOKUP(L71,'Подт Отж'!$Q$2:$R$72,2,1),IF(G71=14,VLOOKUP(L71,'Подт Отж'!$T$2:$U$72,2,1),IF(G71=13,VLOOKUP(L71,'Подт Отж'!$W$2:$X$72,2,1),IF(G71=12,VLOOKUP(L71,'Подт Отж'!$Z$2:$AA$72,2,1),""))))</f>
        <v>0</v>
      </c>
      <c r="N71" s="75"/>
      <c r="O71" s="64">
        <f ca="1">IF(G71=15,VLOOKUP(N71,'Подъем туловища'!$P$2:$Q$72,2,1),IF(G71=14,VLOOKUP(N71,'Подъем туловища'!$S$2:$T$72,2,1),IF(G71=13,VLOOKUP(N71,'Подъем туловища'!$V$2:$W$72,2,1),IF(G71=12,VLOOKUP(N71,'Подъем туловища'!$Y$2:$Z$72,2,1),""))))</f>
        <v>0</v>
      </c>
      <c r="P71" s="75">
        <v>-40</v>
      </c>
      <c r="Q71" s="64">
        <f ca="1">IF(G71=15,VLOOKUP(P71,'Наклон вперед'!$P$2:$Q$72,2,1),IF(G71=14,VLOOKUP(P71,'Наклон вперед'!$S$2:$T$72,2,1),IF(G71=13,VLOOKUP(P71,'Наклон вперед'!$V$2:$W$72,2,1),IF(G71=12,VLOOKUP(P71,'Наклон вперед'!$Y$2:$Z$72,2,1),""))))</f>
        <v>0</v>
      </c>
      <c r="R71" s="75"/>
      <c r="S71" s="64">
        <f ca="1">IF(G71=15,VLOOKUP(R71,'Прыжок с места'!$P$2:$Q$72,2,1),IF(G71=14,VLOOKUP(R71,'Прыжок с места'!$S$2:$T$72,2,1),IF(G71=13,VLOOKUP(R71,'Прыжок с места'!$V$2:$W$72,2,1),IF(G71=12,VLOOKUP(R71,'Прыжок с места'!$Y$2:$Z$72,2,1),""))))</f>
        <v>0</v>
      </c>
      <c r="T71" s="76">
        <f t="shared" ca="1" si="5"/>
        <v>0</v>
      </c>
      <c r="U71" s="76">
        <f t="shared" ca="1" si="6"/>
        <v>10</v>
      </c>
    </row>
    <row r="72" spans="1:21" x14ac:dyDescent="0.25">
      <c r="A72" s="71">
        <v>65</v>
      </c>
      <c r="B72" s="70"/>
      <c r="C72" s="71" t="s">
        <v>36</v>
      </c>
      <c r="D72" s="71"/>
      <c r="E72" s="71"/>
      <c r="F72" s="72">
        <v>39597</v>
      </c>
      <c r="G72" s="63">
        <f t="shared" ca="1" si="4"/>
        <v>15</v>
      </c>
      <c r="H72" s="73"/>
      <c r="I72" s="64">
        <f ca="1">IF(G72=15,VLOOKUP(H72,'Бег 1000 м'!$N$2:$O$194,2,1),IF(G72=14,VLOOKUP(H72,'Бег 1000 м'!$Q$2:$R$194,2,1),IF(G72=13,VLOOKUP(H72,'Бег 1000 м'!$T$2:$U$204,2,1),IF(G72=12,VLOOKUP(H72,'Бег 1000 м'!$W$2:$X$214,2,1),""))))</f>
        <v>0</v>
      </c>
      <c r="J72" s="74"/>
      <c r="K72" s="64">
        <f ca="1">IF(G72=15,VLOOKUP(J72,'Бег 60 м'!$M$2:$N$74,2,1),IF(G72=14,VLOOKUP(J72,'Бег 60 м'!$P$2:$Q$74,2,1),IF(G72=13,VLOOKUP(J72,'Бег 60 м'!$S$2:$T$74,2,1),IF(G72=12,VLOOKUP(J72,'Бег 60 м'!$V$2:$W$74,2,1),""))))</f>
        <v>0</v>
      </c>
      <c r="L72" s="75"/>
      <c r="M72" s="64">
        <f ca="1">IF(G72=15,VLOOKUP(L72,'Подт Отж'!$Q$2:$R$72,2,1),IF(G72=14,VLOOKUP(L72,'Подт Отж'!$T$2:$U$72,2,1),IF(G72=13,VLOOKUP(L72,'Подт Отж'!$W$2:$X$72,2,1),IF(G72=12,VLOOKUP(L72,'Подт Отж'!$Z$2:$AA$72,2,1),""))))</f>
        <v>0</v>
      </c>
      <c r="N72" s="75"/>
      <c r="O72" s="64">
        <f ca="1">IF(G72=15,VLOOKUP(N72,'Подъем туловища'!$P$2:$Q$72,2,1),IF(G72=14,VLOOKUP(N72,'Подъем туловища'!$S$2:$T$72,2,1),IF(G72=13,VLOOKUP(N72,'Подъем туловища'!$V$2:$W$72,2,1),IF(G72=12,VLOOKUP(N72,'Подъем туловища'!$Y$2:$Z$72,2,1),""))))</f>
        <v>0</v>
      </c>
      <c r="P72" s="75">
        <v>-40</v>
      </c>
      <c r="Q72" s="64">
        <f ca="1">IF(G72=15,VLOOKUP(P72,'Наклон вперед'!$P$2:$Q$72,2,1),IF(G72=14,VLOOKUP(P72,'Наклон вперед'!$S$2:$T$72,2,1),IF(G72=13,VLOOKUP(P72,'Наклон вперед'!$V$2:$W$72,2,1),IF(G72=12,VLOOKUP(P72,'Наклон вперед'!$Y$2:$Z$72,2,1),""))))</f>
        <v>0</v>
      </c>
      <c r="R72" s="75"/>
      <c r="S72" s="64">
        <f ca="1">IF(G72=15,VLOOKUP(R72,'Прыжок с места'!$P$2:$Q$72,2,1),IF(G72=14,VLOOKUP(R72,'Прыжок с места'!$S$2:$T$72,2,1),IF(G72=13,VLOOKUP(R72,'Прыжок с места'!$V$2:$W$72,2,1),IF(G72=12,VLOOKUP(R72,'Прыжок с места'!$Y$2:$Z$72,2,1),""))))</f>
        <v>0</v>
      </c>
      <c r="T72" s="76">
        <f t="shared" ca="1" si="5"/>
        <v>0</v>
      </c>
      <c r="U72" s="76">
        <f t="shared" ca="1" si="6"/>
        <v>10</v>
      </c>
    </row>
    <row r="73" spans="1:21" x14ac:dyDescent="0.25">
      <c r="A73" s="71">
        <v>66</v>
      </c>
      <c r="B73" s="70"/>
      <c r="C73" s="71" t="s">
        <v>36</v>
      </c>
      <c r="D73" s="71"/>
      <c r="E73" s="71"/>
      <c r="F73" s="72">
        <v>39597</v>
      </c>
      <c r="G73" s="63">
        <f t="shared" ca="1" si="4"/>
        <v>15</v>
      </c>
      <c r="H73" s="73"/>
      <c r="I73" s="64">
        <f ca="1">IF(G73=15,VLOOKUP(H73,'Бег 1000 м'!$N$2:$O$194,2,1),IF(G73=14,VLOOKUP(H73,'Бег 1000 м'!$Q$2:$R$194,2,1),IF(G73=13,VLOOKUP(H73,'Бег 1000 м'!$T$2:$U$204,2,1),IF(G73=12,VLOOKUP(H73,'Бег 1000 м'!$W$2:$X$214,2,1),""))))</f>
        <v>0</v>
      </c>
      <c r="J73" s="74"/>
      <c r="K73" s="64">
        <f ca="1">IF(G73=15,VLOOKUP(J73,'Бег 60 м'!$M$2:$N$74,2,1),IF(G73=14,VLOOKUP(J73,'Бег 60 м'!$P$2:$Q$74,2,1),IF(G73=13,VLOOKUP(J73,'Бег 60 м'!$S$2:$T$74,2,1),IF(G73=12,VLOOKUP(J73,'Бег 60 м'!$V$2:$W$74,2,1),""))))</f>
        <v>0</v>
      </c>
      <c r="L73" s="75"/>
      <c r="M73" s="64">
        <f ca="1">IF(G73=15,VLOOKUP(L73,'Подт Отж'!$Q$2:$R$72,2,1),IF(G73=14,VLOOKUP(L73,'Подт Отж'!$T$2:$U$72,2,1),IF(G73=13,VLOOKUP(L73,'Подт Отж'!$W$2:$X$72,2,1),IF(G73=12,VLOOKUP(L73,'Подт Отж'!$Z$2:$AA$72,2,1),""))))</f>
        <v>0</v>
      </c>
      <c r="N73" s="75"/>
      <c r="O73" s="64">
        <f ca="1">IF(G73=15,VLOOKUP(N73,'Подъем туловища'!$P$2:$Q$72,2,1),IF(G73=14,VLOOKUP(N73,'Подъем туловища'!$S$2:$T$72,2,1),IF(G73=13,VLOOKUP(N73,'Подъем туловища'!$V$2:$W$72,2,1),IF(G73=12,VLOOKUP(N73,'Подъем туловища'!$Y$2:$Z$72,2,1),""))))</f>
        <v>0</v>
      </c>
      <c r="P73" s="75">
        <v>-40</v>
      </c>
      <c r="Q73" s="64">
        <f ca="1">IF(G73=15,VLOOKUP(P73,'Наклон вперед'!$P$2:$Q$72,2,1),IF(G73=14,VLOOKUP(P73,'Наклон вперед'!$S$2:$T$72,2,1),IF(G73=13,VLOOKUP(P73,'Наклон вперед'!$V$2:$W$72,2,1),IF(G73=12,VLOOKUP(P73,'Наклон вперед'!$Y$2:$Z$72,2,1),""))))</f>
        <v>0</v>
      </c>
      <c r="R73" s="75"/>
      <c r="S73" s="64">
        <f ca="1">IF(G73=15,VLOOKUP(R73,'Прыжок с места'!$P$2:$Q$72,2,1),IF(G73=14,VLOOKUP(R73,'Прыжок с места'!$S$2:$T$72,2,1),IF(G73=13,VLOOKUP(R73,'Прыжок с места'!$V$2:$W$72,2,1),IF(G73=12,VLOOKUP(R73,'Прыжок с места'!$Y$2:$Z$72,2,1),""))))</f>
        <v>0</v>
      </c>
      <c r="T73" s="76">
        <f t="shared" ca="1" si="5"/>
        <v>0</v>
      </c>
      <c r="U73" s="76">
        <f t="shared" ca="1" si="6"/>
        <v>10</v>
      </c>
    </row>
    <row r="74" spans="1:21" x14ac:dyDescent="0.25">
      <c r="A74" s="71">
        <v>67</v>
      </c>
      <c r="B74" s="70"/>
      <c r="C74" s="71" t="s">
        <v>36</v>
      </c>
      <c r="D74" s="71"/>
      <c r="E74" s="71"/>
      <c r="F74" s="72">
        <v>39597</v>
      </c>
      <c r="G74" s="63">
        <f t="shared" ca="1" si="4"/>
        <v>15</v>
      </c>
      <c r="H74" s="73"/>
      <c r="I74" s="64">
        <f ca="1">IF(G74=15,VLOOKUP(H74,'Бег 1000 м'!$N$2:$O$194,2,1),IF(G74=14,VLOOKUP(H74,'Бег 1000 м'!$Q$2:$R$194,2,1),IF(G74=13,VLOOKUP(H74,'Бег 1000 м'!$T$2:$U$204,2,1),IF(G74=12,VLOOKUP(H74,'Бег 1000 м'!$W$2:$X$214,2,1),""))))</f>
        <v>0</v>
      </c>
      <c r="J74" s="74"/>
      <c r="K74" s="64">
        <f ca="1">IF(G74=15,VLOOKUP(J74,'Бег 60 м'!$M$2:$N$74,2,1),IF(G74=14,VLOOKUP(J74,'Бег 60 м'!$P$2:$Q$74,2,1),IF(G74=13,VLOOKUP(J74,'Бег 60 м'!$S$2:$T$74,2,1),IF(G74=12,VLOOKUP(J74,'Бег 60 м'!$V$2:$W$74,2,1),""))))</f>
        <v>0</v>
      </c>
      <c r="L74" s="75"/>
      <c r="M74" s="64">
        <f ca="1">IF(G74=15,VLOOKUP(L74,'Подт Отж'!$Q$2:$R$72,2,1),IF(G74=14,VLOOKUP(L74,'Подт Отж'!$T$2:$U$72,2,1),IF(G74=13,VLOOKUP(L74,'Подт Отж'!$W$2:$X$72,2,1),IF(G74=12,VLOOKUP(L74,'Подт Отж'!$Z$2:$AA$72,2,1),""))))</f>
        <v>0</v>
      </c>
      <c r="N74" s="75"/>
      <c r="O74" s="64">
        <f ca="1">IF(G74=15,VLOOKUP(N74,'Подъем туловища'!$P$2:$Q$72,2,1),IF(G74=14,VLOOKUP(N74,'Подъем туловища'!$S$2:$T$72,2,1),IF(G74=13,VLOOKUP(N74,'Подъем туловища'!$V$2:$W$72,2,1),IF(G74=12,VLOOKUP(N74,'Подъем туловища'!$Y$2:$Z$72,2,1),""))))</f>
        <v>0</v>
      </c>
      <c r="P74" s="75">
        <v>-40</v>
      </c>
      <c r="Q74" s="64">
        <f ca="1">IF(G74=15,VLOOKUP(P74,'Наклон вперед'!$P$2:$Q$72,2,1),IF(G74=14,VLOOKUP(P74,'Наклон вперед'!$S$2:$T$72,2,1),IF(G74=13,VLOOKUP(P74,'Наклон вперед'!$V$2:$W$72,2,1),IF(G74=12,VLOOKUP(P74,'Наклон вперед'!$Y$2:$Z$72,2,1),""))))</f>
        <v>0</v>
      </c>
      <c r="R74" s="75"/>
      <c r="S74" s="64">
        <f ca="1">IF(G74=15,VLOOKUP(R74,'Прыжок с места'!$P$2:$Q$72,2,1),IF(G74=14,VLOOKUP(R74,'Прыжок с места'!$S$2:$T$72,2,1),IF(G74=13,VLOOKUP(R74,'Прыжок с места'!$V$2:$W$72,2,1),IF(G74=12,VLOOKUP(R74,'Прыжок с места'!$Y$2:$Z$72,2,1),""))))</f>
        <v>0</v>
      </c>
      <c r="T74" s="76">
        <f t="shared" ca="1" si="5"/>
        <v>0</v>
      </c>
      <c r="U74" s="76">
        <f t="shared" ca="1" si="6"/>
        <v>10</v>
      </c>
    </row>
    <row r="75" spans="1:21" x14ac:dyDescent="0.25">
      <c r="A75" s="71">
        <v>68</v>
      </c>
      <c r="B75" s="70"/>
      <c r="C75" s="71" t="s">
        <v>36</v>
      </c>
      <c r="D75" s="71"/>
      <c r="E75" s="71"/>
      <c r="F75" s="72">
        <v>39597</v>
      </c>
      <c r="G75" s="63">
        <f t="shared" ca="1" si="4"/>
        <v>15</v>
      </c>
      <c r="H75" s="73"/>
      <c r="I75" s="64">
        <f ca="1">IF(G75=15,VLOOKUP(H75,'Бег 1000 м'!$N$2:$O$194,2,1),IF(G75=14,VLOOKUP(H75,'Бег 1000 м'!$Q$2:$R$194,2,1),IF(G75=13,VLOOKUP(H75,'Бег 1000 м'!$T$2:$U$204,2,1),IF(G75=12,VLOOKUP(H75,'Бег 1000 м'!$W$2:$X$214,2,1),""))))</f>
        <v>0</v>
      </c>
      <c r="J75" s="74"/>
      <c r="K75" s="64">
        <f ca="1">IF(G75=15,VLOOKUP(J75,'Бег 60 м'!$M$2:$N$74,2,1),IF(G75=14,VLOOKUP(J75,'Бег 60 м'!$P$2:$Q$74,2,1),IF(G75=13,VLOOKUP(J75,'Бег 60 м'!$S$2:$T$74,2,1),IF(G75=12,VLOOKUP(J75,'Бег 60 м'!$V$2:$W$74,2,1),""))))</f>
        <v>0</v>
      </c>
      <c r="L75" s="75"/>
      <c r="M75" s="64">
        <f ca="1">IF(G75=15,VLOOKUP(L75,'Подт Отж'!$Q$2:$R$72,2,1),IF(G75=14,VLOOKUP(L75,'Подт Отж'!$T$2:$U$72,2,1),IF(G75=13,VLOOKUP(L75,'Подт Отж'!$W$2:$X$72,2,1),IF(G75=12,VLOOKUP(L75,'Подт Отж'!$Z$2:$AA$72,2,1),""))))</f>
        <v>0</v>
      </c>
      <c r="N75" s="75"/>
      <c r="O75" s="64">
        <f ca="1">IF(G75=15,VLOOKUP(N75,'Подъем туловища'!$P$2:$Q$72,2,1),IF(G75=14,VLOOKUP(N75,'Подъем туловища'!$S$2:$T$72,2,1),IF(G75=13,VLOOKUP(N75,'Подъем туловища'!$V$2:$W$72,2,1),IF(G75=12,VLOOKUP(N75,'Подъем туловища'!$Y$2:$Z$72,2,1),""))))</f>
        <v>0</v>
      </c>
      <c r="P75" s="75">
        <v>-40</v>
      </c>
      <c r="Q75" s="64">
        <f ca="1">IF(G75=15,VLOOKUP(P75,'Наклон вперед'!$P$2:$Q$72,2,1),IF(G75=14,VLOOKUP(P75,'Наклон вперед'!$S$2:$T$72,2,1),IF(G75=13,VLOOKUP(P75,'Наклон вперед'!$V$2:$W$72,2,1),IF(G75=12,VLOOKUP(P75,'Наклон вперед'!$Y$2:$Z$72,2,1),""))))</f>
        <v>0</v>
      </c>
      <c r="R75" s="75"/>
      <c r="S75" s="64">
        <f ca="1">IF(G75=15,VLOOKUP(R75,'Прыжок с места'!$P$2:$Q$72,2,1),IF(G75=14,VLOOKUP(R75,'Прыжок с места'!$S$2:$T$72,2,1),IF(G75=13,VLOOKUP(R75,'Прыжок с места'!$V$2:$W$72,2,1),IF(G75=12,VLOOKUP(R75,'Прыжок с места'!$Y$2:$Z$72,2,1),""))))</f>
        <v>0</v>
      </c>
      <c r="T75" s="76">
        <f t="shared" ca="1" si="5"/>
        <v>0</v>
      </c>
      <c r="U75" s="76">
        <f t="shared" ca="1" si="6"/>
        <v>10</v>
      </c>
    </row>
    <row r="76" spans="1:21" x14ac:dyDescent="0.25">
      <c r="A76" s="71">
        <v>69</v>
      </c>
      <c r="B76" s="70"/>
      <c r="C76" s="71" t="s">
        <v>36</v>
      </c>
      <c r="D76" s="71"/>
      <c r="E76" s="71"/>
      <c r="F76" s="72">
        <v>39597</v>
      </c>
      <c r="G76" s="63">
        <f t="shared" ca="1" si="4"/>
        <v>15</v>
      </c>
      <c r="H76" s="73"/>
      <c r="I76" s="64">
        <f ca="1">IF(G76=15,VLOOKUP(H76,'Бег 1000 м'!$N$2:$O$194,2,1),IF(G76=14,VLOOKUP(H76,'Бег 1000 м'!$Q$2:$R$194,2,1),IF(G76=13,VLOOKUP(H76,'Бег 1000 м'!$T$2:$U$204,2,1),IF(G76=12,VLOOKUP(H76,'Бег 1000 м'!$W$2:$X$214,2,1),""))))</f>
        <v>0</v>
      </c>
      <c r="J76" s="74"/>
      <c r="K76" s="64">
        <f ca="1">IF(G76=15,VLOOKUP(J76,'Бег 60 м'!$M$2:$N$74,2,1),IF(G76=14,VLOOKUP(J76,'Бег 60 м'!$P$2:$Q$74,2,1),IF(G76=13,VLOOKUP(J76,'Бег 60 м'!$S$2:$T$74,2,1),IF(G76=12,VLOOKUP(J76,'Бег 60 м'!$V$2:$W$74,2,1),""))))</f>
        <v>0</v>
      </c>
      <c r="L76" s="75"/>
      <c r="M76" s="64">
        <f ca="1">IF(G76=15,VLOOKUP(L76,'Подт Отж'!$Q$2:$R$72,2,1),IF(G76=14,VLOOKUP(L76,'Подт Отж'!$T$2:$U$72,2,1),IF(G76=13,VLOOKUP(L76,'Подт Отж'!$W$2:$X$72,2,1),IF(G76=12,VLOOKUP(L76,'Подт Отж'!$Z$2:$AA$72,2,1),""))))</f>
        <v>0</v>
      </c>
      <c r="N76" s="75"/>
      <c r="O76" s="64">
        <f ca="1">IF(G76=15,VLOOKUP(N76,'Подъем туловища'!$P$2:$Q$72,2,1),IF(G76=14,VLOOKUP(N76,'Подъем туловища'!$S$2:$T$72,2,1),IF(G76=13,VLOOKUP(N76,'Подъем туловища'!$V$2:$W$72,2,1),IF(G76=12,VLOOKUP(N76,'Подъем туловища'!$Y$2:$Z$72,2,1),""))))</f>
        <v>0</v>
      </c>
      <c r="P76" s="75">
        <v>-40</v>
      </c>
      <c r="Q76" s="64">
        <f ca="1">IF(G76=15,VLOOKUP(P76,'Наклон вперед'!$P$2:$Q$72,2,1),IF(G76=14,VLOOKUP(P76,'Наклон вперед'!$S$2:$T$72,2,1),IF(G76=13,VLOOKUP(P76,'Наклон вперед'!$V$2:$W$72,2,1),IF(G76=12,VLOOKUP(P76,'Наклон вперед'!$Y$2:$Z$72,2,1),""))))</f>
        <v>0</v>
      </c>
      <c r="R76" s="75"/>
      <c r="S76" s="64">
        <f ca="1">IF(G76=15,VLOOKUP(R76,'Прыжок с места'!$P$2:$Q$72,2,1),IF(G76=14,VLOOKUP(R76,'Прыжок с места'!$S$2:$T$72,2,1),IF(G76=13,VLOOKUP(R76,'Прыжок с места'!$V$2:$W$72,2,1),IF(G76=12,VLOOKUP(R76,'Прыжок с места'!$Y$2:$Z$72,2,1),""))))</f>
        <v>0</v>
      </c>
      <c r="T76" s="76">
        <f t="shared" ca="1" si="5"/>
        <v>0</v>
      </c>
      <c r="U76" s="76">
        <f t="shared" ca="1" si="6"/>
        <v>10</v>
      </c>
    </row>
    <row r="77" spans="1:21" x14ac:dyDescent="0.25">
      <c r="A77" s="71">
        <v>70</v>
      </c>
      <c r="B77" s="70"/>
      <c r="C77" s="71" t="s">
        <v>36</v>
      </c>
      <c r="D77" s="71"/>
      <c r="E77" s="71"/>
      <c r="F77" s="72">
        <v>39597</v>
      </c>
      <c r="G77" s="63">
        <f t="shared" ca="1" si="4"/>
        <v>15</v>
      </c>
      <c r="H77" s="73"/>
      <c r="I77" s="64">
        <f ca="1">IF(G77=15,VLOOKUP(H77,'Бег 1000 м'!$N$2:$O$194,2,1),IF(G77=14,VLOOKUP(H77,'Бег 1000 м'!$Q$2:$R$194,2,1),IF(G77=13,VLOOKUP(H77,'Бег 1000 м'!$T$2:$U$204,2,1),IF(G77=12,VLOOKUP(H77,'Бег 1000 м'!$W$2:$X$214,2,1),""))))</f>
        <v>0</v>
      </c>
      <c r="J77" s="74"/>
      <c r="K77" s="64">
        <f ca="1">IF(G77=15,VLOOKUP(J77,'Бег 60 м'!$M$2:$N$74,2,1),IF(G77=14,VLOOKUP(J77,'Бег 60 м'!$P$2:$Q$74,2,1),IF(G77=13,VLOOKUP(J77,'Бег 60 м'!$S$2:$T$74,2,1),IF(G77=12,VLOOKUP(J77,'Бег 60 м'!$V$2:$W$74,2,1),""))))</f>
        <v>0</v>
      </c>
      <c r="L77" s="75"/>
      <c r="M77" s="64">
        <f ca="1">IF(G77=15,VLOOKUP(L77,'Подт Отж'!$Q$2:$R$72,2,1),IF(G77=14,VLOOKUP(L77,'Подт Отж'!$T$2:$U$72,2,1),IF(G77=13,VLOOKUP(L77,'Подт Отж'!$W$2:$X$72,2,1),IF(G77=12,VLOOKUP(L77,'Подт Отж'!$Z$2:$AA$72,2,1),""))))</f>
        <v>0</v>
      </c>
      <c r="N77" s="75"/>
      <c r="O77" s="64">
        <f ca="1">IF(G77=15,VLOOKUP(N77,'Подъем туловища'!$P$2:$Q$72,2,1),IF(G77=14,VLOOKUP(N77,'Подъем туловища'!$S$2:$T$72,2,1),IF(G77=13,VLOOKUP(N77,'Подъем туловища'!$V$2:$W$72,2,1),IF(G77=12,VLOOKUP(N77,'Подъем туловища'!$Y$2:$Z$72,2,1),""))))</f>
        <v>0</v>
      </c>
      <c r="P77" s="75">
        <v>-40</v>
      </c>
      <c r="Q77" s="64">
        <f ca="1">IF(G77=15,VLOOKUP(P77,'Наклон вперед'!$P$2:$Q$72,2,1),IF(G77=14,VLOOKUP(P77,'Наклон вперед'!$S$2:$T$72,2,1),IF(G77=13,VLOOKUP(P77,'Наклон вперед'!$V$2:$W$72,2,1),IF(G77=12,VLOOKUP(P77,'Наклон вперед'!$Y$2:$Z$72,2,1),""))))</f>
        <v>0</v>
      </c>
      <c r="R77" s="75"/>
      <c r="S77" s="64">
        <f ca="1">IF(G77=15,VLOOKUP(R77,'Прыжок с места'!$P$2:$Q$72,2,1),IF(G77=14,VLOOKUP(R77,'Прыжок с места'!$S$2:$T$72,2,1),IF(G77=13,VLOOKUP(R77,'Прыжок с места'!$V$2:$W$72,2,1),IF(G77=12,VLOOKUP(R77,'Прыжок с места'!$Y$2:$Z$72,2,1),""))))</f>
        <v>0</v>
      </c>
      <c r="T77" s="76">
        <f t="shared" ca="1" si="5"/>
        <v>0</v>
      </c>
      <c r="U77" s="76">
        <f t="shared" ca="1" si="6"/>
        <v>10</v>
      </c>
    </row>
    <row r="78" spans="1:21" x14ac:dyDescent="0.25">
      <c r="K78" s="29"/>
    </row>
  </sheetData>
  <autoFilter ref="A7:U7"/>
  <mergeCells count="16">
    <mergeCell ref="H4:I5"/>
    <mergeCell ref="J4:K5"/>
    <mergeCell ref="L4:M5"/>
    <mergeCell ref="A1:U1"/>
    <mergeCell ref="E4:E6"/>
    <mergeCell ref="A4:A6"/>
    <mergeCell ref="B4:B6"/>
    <mergeCell ref="D4:D6"/>
    <mergeCell ref="F4:F6"/>
    <mergeCell ref="G4:G6"/>
    <mergeCell ref="P4:Q5"/>
    <mergeCell ref="R4:S5"/>
    <mergeCell ref="N4:O5"/>
    <mergeCell ref="T4:T6"/>
    <mergeCell ref="U4:U6"/>
    <mergeCell ref="C4:C6"/>
  </mergeCells>
  <pageMargins left="0.27559055118110237" right="0.27559055118110237" top="0.27559055118110237" bottom="0.27559055118110237" header="0" footer="0"/>
  <pageSetup paperSize="9" orientation="landscape" verticalDpi="0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217"/>
  <sheetViews>
    <sheetView workbookViewId="0">
      <selection activeCell="AB3" sqref="AB3:AB72"/>
    </sheetView>
  </sheetViews>
  <sheetFormatPr defaultRowHeight="15" x14ac:dyDescent="0.25"/>
  <cols>
    <col min="1" max="1" width="6.5703125" style="42" customWidth="1"/>
    <col min="2" max="2" width="4" style="5" customWidth="1"/>
    <col min="3" max="3" width="2" customWidth="1"/>
    <col min="4" max="4" width="6.85546875" style="42" customWidth="1"/>
    <col min="5" max="5" width="4.5703125" style="5" customWidth="1"/>
    <col min="6" max="6" width="2" customWidth="1"/>
    <col min="7" max="7" width="6.42578125" style="42" customWidth="1"/>
    <col min="8" max="8" width="3.7109375" style="5" customWidth="1"/>
    <col min="9" max="9" width="1.42578125" customWidth="1"/>
    <col min="10" max="10" width="6.42578125" style="42" customWidth="1"/>
    <col min="11" max="11" width="4.5703125" style="5" customWidth="1"/>
    <col min="12" max="12" width="1.42578125" customWidth="1"/>
    <col min="13" max="13" width="3.140625" style="5" customWidth="1"/>
    <col min="14" max="14" width="6.85546875" style="42" customWidth="1"/>
    <col min="15" max="15" width="4.5703125" customWidth="1"/>
    <col min="16" max="16" width="1.7109375" customWidth="1"/>
    <col min="17" max="17" width="6.42578125" style="42" customWidth="1"/>
    <col min="18" max="18" width="4.5703125" customWidth="1"/>
    <col min="19" max="19" width="2" customWidth="1"/>
    <col min="20" max="20" width="7" style="42" customWidth="1"/>
    <col min="21" max="21" width="4.42578125" customWidth="1"/>
    <col min="22" max="22" width="1.85546875" customWidth="1"/>
    <col min="23" max="23" width="6.42578125" style="42" customWidth="1"/>
    <col min="24" max="24" width="4.42578125" customWidth="1"/>
    <col min="25" max="25" width="6" customWidth="1"/>
  </cols>
  <sheetData>
    <row r="1" spans="1:31" x14ac:dyDescent="0.25">
      <c r="A1" s="259" t="s">
        <v>11</v>
      </c>
      <c r="B1" s="259"/>
      <c r="D1" s="259" t="s">
        <v>12</v>
      </c>
      <c r="E1" s="259"/>
      <c r="G1" s="259" t="s">
        <v>13</v>
      </c>
      <c r="H1" s="259"/>
      <c r="J1" s="259" t="s">
        <v>14</v>
      </c>
      <c r="K1" s="259"/>
      <c r="M1" s="10"/>
      <c r="N1" s="260" t="s">
        <v>16</v>
      </c>
      <c r="O1" s="260"/>
      <c r="Q1" s="260" t="s">
        <v>17</v>
      </c>
      <c r="R1" s="260"/>
      <c r="T1" s="260" t="s">
        <v>18</v>
      </c>
      <c r="U1" s="260"/>
      <c r="W1" s="260" t="s">
        <v>19</v>
      </c>
      <c r="X1" s="260"/>
    </row>
    <row r="2" spans="1:31" x14ac:dyDescent="0.25">
      <c r="A2" s="46">
        <v>0</v>
      </c>
      <c r="B2" s="33">
        <v>0</v>
      </c>
      <c r="C2" s="34"/>
      <c r="D2" s="46">
        <v>0</v>
      </c>
      <c r="E2" s="33">
        <v>0</v>
      </c>
      <c r="F2" s="34"/>
      <c r="G2" s="46">
        <v>0</v>
      </c>
      <c r="H2" s="33">
        <v>0</v>
      </c>
      <c r="I2" s="34"/>
      <c r="J2" s="49">
        <v>0</v>
      </c>
      <c r="K2" s="35"/>
      <c r="L2" s="34"/>
      <c r="M2" s="26"/>
      <c r="N2" s="25">
        <v>0</v>
      </c>
      <c r="O2" s="31">
        <v>0</v>
      </c>
      <c r="Q2" s="25">
        <v>0</v>
      </c>
      <c r="R2" s="23"/>
      <c r="T2" s="25">
        <v>0</v>
      </c>
      <c r="U2" s="31">
        <v>0</v>
      </c>
      <c r="W2" s="25">
        <v>0</v>
      </c>
      <c r="X2" s="32">
        <v>0</v>
      </c>
    </row>
    <row r="3" spans="1:31" x14ac:dyDescent="0.25">
      <c r="A3" s="56">
        <v>1.9097222222222222E-3</v>
      </c>
      <c r="B3" s="36">
        <v>70</v>
      </c>
      <c r="C3" s="34"/>
      <c r="D3" s="55">
        <v>1.9675925925925928E-3</v>
      </c>
      <c r="E3" s="36">
        <v>70</v>
      </c>
      <c r="F3" s="34"/>
      <c r="G3" s="51">
        <v>2.0254629629629629E-3</v>
      </c>
      <c r="H3" s="36">
        <v>70</v>
      </c>
      <c r="I3" s="34"/>
      <c r="J3" s="51">
        <v>2.0833333333333333E-3</v>
      </c>
      <c r="K3" s="36">
        <v>70</v>
      </c>
      <c r="L3" s="34"/>
      <c r="M3" s="6"/>
      <c r="N3" s="58">
        <v>2.1412037037037038E-3</v>
      </c>
      <c r="O3" s="11">
        <v>70</v>
      </c>
      <c r="Q3" s="58">
        <v>2.1412037037037038E-3</v>
      </c>
      <c r="R3" s="11">
        <v>70</v>
      </c>
      <c r="T3" s="55">
        <v>2.1990740740740742E-3</v>
      </c>
      <c r="U3" s="11">
        <v>70</v>
      </c>
      <c r="W3" s="51">
        <v>2.2569444444444447E-3</v>
      </c>
      <c r="X3" s="13">
        <v>70</v>
      </c>
      <c r="AA3">
        <v>70</v>
      </c>
      <c r="AB3" s="52">
        <v>1.9097222222222222E-3</v>
      </c>
      <c r="AC3">
        <v>70</v>
      </c>
      <c r="AE3" t="s">
        <v>28</v>
      </c>
    </row>
    <row r="4" spans="1:31" x14ac:dyDescent="0.25">
      <c r="A4" s="56">
        <v>1.9212962962962962E-3</v>
      </c>
      <c r="B4" s="36">
        <v>69</v>
      </c>
      <c r="C4" s="34"/>
      <c r="D4" s="56">
        <v>1.9791666666666668E-3</v>
      </c>
      <c r="E4" s="36">
        <v>69</v>
      </c>
      <c r="F4" s="34"/>
      <c r="G4" s="51">
        <v>2.0370370370370373E-3</v>
      </c>
      <c r="H4" s="36">
        <v>69</v>
      </c>
      <c r="I4" s="34"/>
      <c r="J4" s="51">
        <v>2.0949074074074073E-3</v>
      </c>
      <c r="K4" s="36">
        <v>69</v>
      </c>
      <c r="L4" s="34"/>
      <c r="M4" s="7"/>
      <c r="N4" s="58">
        <v>2.1527777777777778E-3</v>
      </c>
      <c r="O4" s="11">
        <v>69</v>
      </c>
      <c r="Q4" s="58">
        <v>2.1527777777777778E-3</v>
      </c>
      <c r="R4" s="11">
        <v>69</v>
      </c>
      <c r="T4" s="58">
        <v>2.2106481481481478E-3</v>
      </c>
      <c r="U4" s="11">
        <v>69</v>
      </c>
      <c r="W4" s="51">
        <v>2.2685185185185182E-3</v>
      </c>
      <c r="X4" s="13">
        <v>69</v>
      </c>
      <c r="AA4">
        <v>69</v>
      </c>
      <c r="AB4" s="52">
        <v>1.9328703703703704E-3</v>
      </c>
      <c r="AC4">
        <v>69</v>
      </c>
    </row>
    <row r="5" spans="1:31" x14ac:dyDescent="0.25">
      <c r="A5" s="56">
        <v>1.9328703703703704E-3</v>
      </c>
      <c r="B5" s="36">
        <v>69</v>
      </c>
      <c r="C5" s="34"/>
      <c r="D5" s="55">
        <v>1.9907407407407408E-3</v>
      </c>
      <c r="E5" s="36">
        <v>69</v>
      </c>
      <c r="F5" s="34"/>
      <c r="G5" s="51">
        <v>2.0486111111111113E-3</v>
      </c>
      <c r="H5" s="36">
        <v>69</v>
      </c>
      <c r="I5" s="34"/>
      <c r="J5" s="51">
        <v>2.1064814814814813E-3</v>
      </c>
      <c r="K5" s="36">
        <v>69</v>
      </c>
      <c r="L5" s="34"/>
      <c r="M5" s="7"/>
      <c r="N5" s="58">
        <v>2.1643518518518518E-3</v>
      </c>
      <c r="O5" s="11">
        <v>69</v>
      </c>
      <c r="Q5" s="58">
        <v>2.1643518518518518E-3</v>
      </c>
      <c r="R5" s="11">
        <v>69</v>
      </c>
      <c r="T5" s="55">
        <v>2.2222222222222222E-3</v>
      </c>
      <c r="U5" s="11">
        <v>69</v>
      </c>
      <c r="W5" s="51">
        <v>2.2800925925925927E-3</v>
      </c>
      <c r="X5" s="13">
        <v>69</v>
      </c>
      <c r="AA5">
        <v>68</v>
      </c>
      <c r="AB5" s="52">
        <v>1.9560185185185184E-3</v>
      </c>
      <c r="AC5">
        <v>68</v>
      </c>
    </row>
    <row r="6" spans="1:31" x14ac:dyDescent="0.25">
      <c r="A6" s="56">
        <v>1.9444444444444442E-3</v>
      </c>
      <c r="B6" s="36">
        <v>68</v>
      </c>
      <c r="C6" s="34"/>
      <c r="D6" s="56">
        <v>2.0023148148148148E-3</v>
      </c>
      <c r="E6" s="36">
        <v>68</v>
      </c>
      <c r="F6" s="34"/>
      <c r="G6" s="51">
        <v>2.0601851851851853E-3</v>
      </c>
      <c r="H6" s="36">
        <v>68</v>
      </c>
      <c r="I6" s="34"/>
      <c r="J6" s="51">
        <v>2.1180555555555553E-3</v>
      </c>
      <c r="K6" s="36">
        <v>69</v>
      </c>
      <c r="L6" s="34"/>
      <c r="M6" s="7"/>
      <c r="N6" s="58">
        <v>2.1759259259259258E-3</v>
      </c>
      <c r="O6" s="11">
        <v>69</v>
      </c>
      <c r="Q6" s="58">
        <v>2.1759259259259258E-3</v>
      </c>
      <c r="R6" s="11">
        <v>69</v>
      </c>
      <c r="T6" s="58">
        <v>2.2337962962962967E-3</v>
      </c>
      <c r="U6" s="11">
        <v>69</v>
      </c>
      <c r="W6" s="51">
        <v>2.2916666666666667E-3</v>
      </c>
      <c r="X6" s="13">
        <v>69</v>
      </c>
      <c r="AA6">
        <v>67</v>
      </c>
      <c r="AB6" s="52">
        <v>1.9791666666666668E-3</v>
      </c>
      <c r="AC6">
        <v>67</v>
      </c>
    </row>
    <row r="7" spans="1:31" x14ac:dyDescent="0.25">
      <c r="A7" s="56">
        <v>1.9560185185185184E-3</v>
      </c>
      <c r="B7" s="36">
        <v>68</v>
      </c>
      <c r="C7" s="34"/>
      <c r="D7" s="55">
        <v>2.0138888888888888E-3</v>
      </c>
      <c r="E7" s="36">
        <v>68</v>
      </c>
      <c r="F7" s="34"/>
      <c r="G7" s="51">
        <v>2.0717592592592593E-3</v>
      </c>
      <c r="H7" s="36">
        <v>68</v>
      </c>
      <c r="I7" s="34"/>
      <c r="J7" s="51">
        <v>2.1296296296296298E-3</v>
      </c>
      <c r="K7" s="36">
        <v>68</v>
      </c>
      <c r="L7" s="34"/>
      <c r="M7" s="4"/>
      <c r="N7" s="58">
        <v>2.1874999999999998E-3</v>
      </c>
      <c r="O7" s="12">
        <v>68</v>
      </c>
      <c r="Q7" s="58">
        <v>2.1874999999999998E-3</v>
      </c>
      <c r="R7" s="11">
        <v>68</v>
      </c>
      <c r="T7" s="55">
        <v>2.2453703703703702E-3</v>
      </c>
      <c r="U7" s="11">
        <v>68</v>
      </c>
      <c r="W7" s="51">
        <v>2.3032407407407407E-3</v>
      </c>
      <c r="X7" s="13">
        <v>68</v>
      </c>
      <c r="AA7">
        <v>66</v>
      </c>
      <c r="AB7" s="52">
        <v>2.0023148148148148E-3</v>
      </c>
      <c r="AC7">
        <v>66</v>
      </c>
    </row>
    <row r="8" spans="1:31" x14ac:dyDescent="0.25">
      <c r="A8" s="56">
        <v>1.9675925925925928E-3</v>
      </c>
      <c r="B8" s="36">
        <v>67</v>
      </c>
      <c r="C8" s="34"/>
      <c r="D8" s="56">
        <v>2.0254629629629629E-3</v>
      </c>
      <c r="E8" s="36">
        <v>67</v>
      </c>
      <c r="F8" s="34"/>
      <c r="G8" s="51">
        <v>2.0833333333333333E-3</v>
      </c>
      <c r="H8" s="36">
        <v>67</v>
      </c>
      <c r="I8" s="34"/>
      <c r="J8" s="51">
        <v>2.1412037037037038E-3</v>
      </c>
      <c r="K8" s="36">
        <v>68</v>
      </c>
      <c r="L8" s="34"/>
      <c r="M8" s="4"/>
      <c r="N8" s="55">
        <v>2.1990740740740742E-3</v>
      </c>
      <c r="O8" s="12">
        <v>68</v>
      </c>
      <c r="Q8" s="55">
        <v>2.1990740740740742E-3</v>
      </c>
      <c r="R8" s="11">
        <v>68</v>
      </c>
      <c r="T8" s="58">
        <v>2.2569444444444447E-3</v>
      </c>
      <c r="U8" s="11">
        <v>68</v>
      </c>
      <c r="W8" s="51">
        <v>2.3148148148148151E-3</v>
      </c>
      <c r="X8" s="13">
        <v>68</v>
      </c>
      <c r="AA8">
        <v>65</v>
      </c>
      <c r="AB8" s="52">
        <v>2.0254629629629629E-3</v>
      </c>
      <c r="AC8">
        <v>65</v>
      </c>
    </row>
    <row r="9" spans="1:31" x14ac:dyDescent="0.25">
      <c r="A9" s="56">
        <v>1.9791666666666668E-3</v>
      </c>
      <c r="B9" s="36">
        <v>67</v>
      </c>
      <c r="C9" s="34"/>
      <c r="D9" s="55">
        <v>2.0370370370370373E-3</v>
      </c>
      <c r="E9" s="36">
        <v>67</v>
      </c>
      <c r="F9" s="34"/>
      <c r="G9" s="51">
        <v>2.0949074074074073E-3</v>
      </c>
      <c r="H9" s="36">
        <v>67</v>
      </c>
      <c r="I9" s="34"/>
      <c r="J9" s="51">
        <v>2.1527777777777778E-3</v>
      </c>
      <c r="K9" s="36">
        <v>68</v>
      </c>
      <c r="L9" s="34"/>
      <c r="M9" s="4"/>
      <c r="N9" s="58">
        <v>2.2106481481481478E-3</v>
      </c>
      <c r="O9" s="12">
        <v>68</v>
      </c>
      <c r="Q9" s="58">
        <v>2.2106481481481478E-3</v>
      </c>
      <c r="R9" s="11">
        <v>68</v>
      </c>
      <c r="T9" s="55">
        <v>2.2685185185185182E-3</v>
      </c>
      <c r="U9" s="11">
        <v>68</v>
      </c>
      <c r="W9" s="51">
        <v>2.3263888888888887E-3</v>
      </c>
      <c r="X9" s="13">
        <v>68</v>
      </c>
      <c r="AA9">
        <v>64</v>
      </c>
      <c r="AB9" s="52">
        <v>2.0486111111111113E-3</v>
      </c>
      <c r="AC9">
        <v>64</v>
      </c>
    </row>
    <row r="10" spans="1:31" x14ac:dyDescent="0.25">
      <c r="A10" s="56">
        <v>1.9907407407407408E-3</v>
      </c>
      <c r="B10" s="36">
        <v>66</v>
      </c>
      <c r="C10" s="34"/>
      <c r="D10" s="56">
        <v>2.0486111111111113E-3</v>
      </c>
      <c r="E10" s="36">
        <v>66</v>
      </c>
      <c r="F10" s="34"/>
      <c r="G10" s="51">
        <v>2.1064814814814813E-3</v>
      </c>
      <c r="H10" s="36">
        <v>66</v>
      </c>
      <c r="I10" s="34"/>
      <c r="J10" s="51">
        <v>2.1643518518518518E-3</v>
      </c>
      <c r="K10" s="36">
        <v>67</v>
      </c>
      <c r="L10" s="34"/>
      <c r="M10" s="4"/>
      <c r="N10" s="55">
        <v>2.2222222222222222E-3</v>
      </c>
      <c r="O10" s="12">
        <v>67</v>
      </c>
      <c r="Q10" s="55">
        <v>2.2222222222222222E-3</v>
      </c>
      <c r="R10" s="11">
        <v>67</v>
      </c>
      <c r="T10" s="58">
        <v>2.2800925925925927E-3</v>
      </c>
      <c r="U10" s="11">
        <v>67</v>
      </c>
      <c r="W10" s="51">
        <v>2.3379629629629631E-3</v>
      </c>
      <c r="X10" s="13">
        <v>67</v>
      </c>
      <c r="AA10">
        <v>63</v>
      </c>
      <c r="AB10" s="52">
        <v>2.0717592592592593E-3</v>
      </c>
      <c r="AC10">
        <v>63</v>
      </c>
    </row>
    <row r="11" spans="1:31" x14ac:dyDescent="0.25">
      <c r="A11" s="56">
        <v>2.0023148148148148E-3</v>
      </c>
      <c r="B11" s="36">
        <v>66</v>
      </c>
      <c r="C11" s="34"/>
      <c r="D11" s="55">
        <v>2.0601851851851853E-3</v>
      </c>
      <c r="E11" s="36">
        <v>66</v>
      </c>
      <c r="F11" s="34"/>
      <c r="G11" s="51">
        <v>2.1180555555555553E-3</v>
      </c>
      <c r="H11" s="36">
        <v>66</v>
      </c>
      <c r="I11" s="34"/>
      <c r="J11" s="51">
        <v>2.1759259259259258E-3</v>
      </c>
      <c r="K11" s="36">
        <v>67</v>
      </c>
      <c r="L11" s="34"/>
      <c r="M11" s="4"/>
      <c r="N11" s="58">
        <v>2.2337962962962967E-3</v>
      </c>
      <c r="O11" s="12">
        <v>67</v>
      </c>
      <c r="Q11" s="58">
        <v>2.2337962962962967E-3</v>
      </c>
      <c r="R11" s="11">
        <v>67</v>
      </c>
      <c r="T11" s="55">
        <v>2.2916666666666667E-3</v>
      </c>
      <c r="U11" s="11">
        <v>67</v>
      </c>
      <c r="W11" s="51">
        <v>2.3495370370370371E-3</v>
      </c>
      <c r="X11" s="13">
        <v>67</v>
      </c>
      <c r="AA11">
        <v>62</v>
      </c>
      <c r="AB11" s="52">
        <v>2.0949074074074073E-3</v>
      </c>
      <c r="AC11">
        <v>62</v>
      </c>
    </row>
    <row r="12" spans="1:31" x14ac:dyDescent="0.25">
      <c r="A12" s="56">
        <v>2.0138888888888888E-3</v>
      </c>
      <c r="B12" s="36">
        <v>65</v>
      </c>
      <c r="C12" s="34"/>
      <c r="D12" s="56">
        <v>2.0717592592592593E-3</v>
      </c>
      <c r="E12" s="36">
        <v>65</v>
      </c>
      <c r="F12" s="34"/>
      <c r="G12" s="51">
        <v>2.1296296296296298E-3</v>
      </c>
      <c r="H12" s="36">
        <v>65</v>
      </c>
      <c r="I12" s="34"/>
      <c r="J12" s="51">
        <v>2.1874999999999998E-3</v>
      </c>
      <c r="K12" s="36">
        <v>67</v>
      </c>
      <c r="L12" s="34"/>
      <c r="M12" s="4"/>
      <c r="N12" s="55">
        <v>2.2453703703703702E-3</v>
      </c>
      <c r="O12" s="12">
        <v>67</v>
      </c>
      <c r="Q12" s="55">
        <v>2.2453703703703702E-3</v>
      </c>
      <c r="R12" s="11">
        <v>67</v>
      </c>
      <c r="T12" s="58">
        <v>2.3032407407407407E-3</v>
      </c>
      <c r="U12" s="11">
        <v>67</v>
      </c>
      <c r="W12" s="51">
        <v>2.3611111111111111E-3</v>
      </c>
      <c r="X12" s="13">
        <v>67</v>
      </c>
      <c r="AA12">
        <v>61</v>
      </c>
      <c r="AB12" s="52">
        <v>2.1180555555555553E-3</v>
      </c>
      <c r="AC12">
        <v>61</v>
      </c>
    </row>
    <row r="13" spans="1:31" x14ac:dyDescent="0.25">
      <c r="A13" s="56">
        <v>2.0254629629629629E-3</v>
      </c>
      <c r="B13" s="36">
        <v>65</v>
      </c>
      <c r="C13" s="34"/>
      <c r="D13" s="55">
        <v>2.0833333333333333E-3</v>
      </c>
      <c r="E13" s="36">
        <v>65</v>
      </c>
      <c r="F13" s="34"/>
      <c r="G13" s="51">
        <v>2.1412037037037038E-3</v>
      </c>
      <c r="H13" s="36">
        <v>65</v>
      </c>
      <c r="I13" s="34"/>
      <c r="J13" s="51">
        <v>2.1990740740740742E-3</v>
      </c>
      <c r="K13" s="36">
        <v>66</v>
      </c>
      <c r="L13" s="34"/>
      <c r="M13" s="4"/>
      <c r="N13" s="58">
        <v>2.2569444444444447E-3</v>
      </c>
      <c r="O13" s="12">
        <v>66</v>
      </c>
      <c r="Q13" s="58">
        <v>2.2569444444444447E-3</v>
      </c>
      <c r="R13" s="11">
        <v>66</v>
      </c>
      <c r="T13" s="55">
        <v>2.3148148148148151E-3</v>
      </c>
      <c r="U13" s="11">
        <v>66</v>
      </c>
      <c r="W13" s="51">
        <v>2.3726851851851851E-3</v>
      </c>
      <c r="X13" s="13">
        <v>66</v>
      </c>
      <c r="AA13">
        <v>60</v>
      </c>
      <c r="AB13" s="52">
        <v>2.1412037037037038E-3</v>
      </c>
      <c r="AC13">
        <v>60</v>
      </c>
    </row>
    <row r="14" spans="1:31" x14ac:dyDescent="0.25">
      <c r="A14" s="56">
        <v>2.0370370370370373E-3</v>
      </c>
      <c r="B14" s="36">
        <v>64</v>
      </c>
      <c r="C14" s="34"/>
      <c r="D14" s="56">
        <v>2.0949074074074073E-3</v>
      </c>
      <c r="E14" s="36">
        <v>64</v>
      </c>
      <c r="F14" s="34"/>
      <c r="G14" s="51">
        <v>2.1527777777777778E-3</v>
      </c>
      <c r="H14" s="36">
        <v>64</v>
      </c>
      <c r="I14" s="34"/>
      <c r="J14" s="51">
        <v>2.2106481481481478E-3</v>
      </c>
      <c r="K14" s="36">
        <v>66</v>
      </c>
      <c r="L14" s="34"/>
      <c r="M14" s="4"/>
      <c r="N14" s="55">
        <v>2.2685185185185182E-3</v>
      </c>
      <c r="O14" s="12">
        <v>66</v>
      </c>
      <c r="Q14" s="55">
        <v>2.2685185185185182E-3</v>
      </c>
      <c r="R14" s="11">
        <v>66</v>
      </c>
      <c r="T14" s="58">
        <v>2.3263888888888887E-3</v>
      </c>
      <c r="U14" s="11">
        <v>66</v>
      </c>
      <c r="W14" s="51">
        <v>2.3842592592592591E-3</v>
      </c>
      <c r="X14" s="13">
        <v>66</v>
      </c>
      <c r="AA14">
        <v>59</v>
      </c>
      <c r="AB14" s="52">
        <v>2.1643518518518518E-3</v>
      </c>
      <c r="AC14">
        <v>59</v>
      </c>
    </row>
    <row r="15" spans="1:31" x14ac:dyDescent="0.25">
      <c r="A15" s="56">
        <v>2.0486111111111113E-3</v>
      </c>
      <c r="B15" s="36">
        <v>64</v>
      </c>
      <c r="C15" s="34"/>
      <c r="D15" s="55">
        <v>2.1064814814814813E-3</v>
      </c>
      <c r="E15" s="36">
        <v>64</v>
      </c>
      <c r="F15" s="34"/>
      <c r="G15" s="51">
        <v>2.1643518518518518E-3</v>
      </c>
      <c r="H15" s="36">
        <v>64</v>
      </c>
      <c r="I15" s="34"/>
      <c r="J15" s="51">
        <v>2.2222222222222222E-3</v>
      </c>
      <c r="K15" s="36">
        <v>66</v>
      </c>
      <c r="L15" s="34"/>
      <c r="M15" s="4"/>
      <c r="N15" s="58">
        <v>2.2800925925925927E-3</v>
      </c>
      <c r="O15" s="12">
        <v>66</v>
      </c>
      <c r="Q15" s="58">
        <v>2.2800925925925927E-3</v>
      </c>
      <c r="R15" s="11">
        <v>66</v>
      </c>
      <c r="T15" s="55">
        <v>2.3379629629629631E-3</v>
      </c>
      <c r="U15" s="11">
        <v>66</v>
      </c>
      <c r="W15" s="51">
        <v>2.3958333333333336E-3</v>
      </c>
      <c r="X15" s="13">
        <v>66</v>
      </c>
      <c r="AA15">
        <v>58</v>
      </c>
      <c r="AB15" s="52">
        <v>2.1874999999999998E-3</v>
      </c>
      <c r="AC15">
        <v>58</v>
      </c>
    </row>
    <row r="16" spans="1:31" x14ac:dyDescent="0.25">
      <c r="A16" s="56">
        <v>2.0601851851851853E-3</v>
      </c>
      <c r="B16" s="36">
        <v>63</v>
      </c>
      <c r="C16" s="34"/>
      <c r="D16" s="56">
        <v>2.1180555555555553E-3</v>
      </c>
      <c r="E16" s="36">
        <v>63</v>
      </c>
      <c r="F16" s="34"/>
      <c r="G16" s="51">
        <v>2.1759259259259258E-3</v>
      </c>
      <c r="H16" s="36">
        <v>63</v>
      </c>
      <c r="I16" s="34"/>
      <c r="J16" s="51">
        <v>2.2337962962962967E-3</v>
      </c>
      <c r="K16" s="36">
        <v>65</v>
      </c>
      <c r="L16" s="34"/>
      <c r="M16" s="4"/>
      <c r="N16" s="55">
        <v>2.2916666666666667E-3</v>
      </c>
      <c r="O16" s="12">
        <v>65</v>
      </c>
      <c r="Q16" s="55">
        <v>2.2916666666666667E-3</v>
      </c>
      <c r="R16" s="11">
        <v>65</v>
      </c>
      <c r="T16" s="58">
        <v>2.3495370370370371E-3</v>
      </c>
      <c r="U16" s="11">
        <v>65</v>
      </c>
      <c r="W16" s="51">
        <v>2.4074074074074076E-3</v>
      </c>
      <c r="X16" s="13">
        <v>65</v>
      </c>
      <c r="AA16">
        <v>57</v>
      </c>
      <c r="AB16" s="52">
        <v>2.2106481481481478E-3</v>
      </c>
      <c r="AC16">
        <v>57</v>
      </c>
    </row>
    <row r="17" spans="1:29" x14ac:dyDescent="0.25">
      <c r="A17" s="56">
        <v>2.0717592592592593E-3</v>
      </c>
      <c r="B17" s="36">
        <v>63</v>
      </c>
      <c r="C17" s="34"/>
      <c r="D17" s="55">
        <v>2.1296296296296298E-3</v>
      </c>
      <c r="E17" s="36">
        <v>63</v>
      </c>
      <c r="F17" s="34"/>
      <c r="G17" s="51">
        <v>2.1874999999999998E-3</v>
      </c>
      <c r="H17" s="36">
        <v>63</v>
      </c>
      <c r="I17" s="34"/>
      <c r="J17" s="51">
        <v>2.2453703703703702E-3</v>
      </c>
      <c r="K17" s="36">
        <v>65</v>
      </c>
      <c r="L17" s="34"/>
      <c r="M17" s="4"/>
      <c r="N17" s="58">
        <v>2.3032407407407407E-3</v>
      </c>
      <c r="O17" s="12">
        <v>65</v>
      </c>
      <c r="Q17" s="58">
        <v>2.3032407407407407E-3</v>
      </c>
      <c r="R17" s="11">
        <v>65</v>
      </c>
      <c r="T17" s="55">
        <v>2.3611111111111111E-3</v>
      </c>
      <c r="U17" s="11">
        <v>65</v>
      </c>
      <c r="W17" s="51">
        <v>2.4189814814814816E-3</v>
      </c>
      <c r="X17" s="13">
        <v>65</v>
      </c>
      <c r="AA17">
        <v>56</v>
      </c>
      <c r="AB17" s="52">
        <v>2.2337962962962967E-3</v>
      </c>
      <c r="AC17">
        <v>56</v>
      </c>
    </row>
    <row r="18" spans="1:29" x14ac:dyDescent="0.25">
      <c r="A18" s="56">
        <v>2.0833333333333333E-3</v>
      </c>
      <c r="B18" s="36">
        <v>62</v>
      </c>
      <c r="C18" s="34"/>
      <c r="D18" s="56">
        <v>2.1412037037037038E-3</v>
      </c>
      <c r="E18" s="36">
        <v>62</v>
      </c>
      <c r="F18" s="34"/>
      <c r="G18" s="51">
        <v>2.1990740740740742E-3</v>
      </c>
      <c r="H18" s="36">
        <v>62</v>
      </c>
      <c r="I18" s="34"/>
      <c r="J18" s="51">
        <v>2.2569444444444447E-3</v>
      </c>
      <c r="K18" s="36">
        <v>65</v>
      </c>
      <c r="L18" s="34"/>
      <c r="M18" s="4"/>
      <c r="N18" s="55">
        <v>2.3148148148148151E-3</v>
      </c>
      <c r="O18" s="12">
        <v>65</v>
      </c>
      <c r="Q18" s="55">
        <v>2.3148148148148151E-3</v>
      </c>
      <c r="R18" s="11">
        <v>65</v>
      </c>
      <c r="T18" s="58">
        <v>2.3726851851851851E-3</v>
      </c>
      <c r="U18" s="11">
        <v>65</v>
      </c>
      <c r="W18" s="51">
        <v>2.4305555555555556E-3</v>
      </c>
      <c r="X18" s="13">
        <v>65</v>
      </c>
      <c r="AA18">
        <v>55</v>
      </c>
      <c r="AB18" s="52">
        <v>2.2569444444444447E-3</v>
      </c>
      <c r="AC18">
        <v>55</v>
      </c>
    </row>
    <row r="19" spans="1:29" x14ac:dyDescent="0.25">
      <c r="A19" s="56">
        <v>2.0949074074074073E-3</v>
      </c>
      <c r="B19" s="36">
        <v>62</v>
      </c>
      <c r="C19" s="34"/>
      <c r="D19" s="55">
        <v>2.1527777777777778E-3</v>
      </c>
      <c r="E19" s="36">
        <v>62</v>
      </c>
      <c r="F19" s="34"/>
      <c r="G19" s="51">
        <v>2.2106481481481478E-3</v>
      </c>
      <c r="H19" s="36">
        <v>62</v>
      </c>
      <c r="I19" s="34"/>
      <c r="J19" s="51">
        <v>2.2685185185185182E-3</v>
      </c>
      <c r="K19" s="36">
        <v>64</v>
      </c>
      <c r="L19" s="34"/>
      <c r="M19" s="4"/>
      <c r="N19" s="58">
        <v>2.3263888888888887E-3</v>
      </c>
      <c r="O19" s="12">
        <v>64</v>
      </c>
      <c r="Q19" s="58">
        <v>2.3263888888888887E-3</v>
      </c>
      <c r="R19" s="11">
        <v>64</v>
      </c>
      <c r="T19" s="55">
        <v>2.3842592592592591E-3</v>
      </c>
      <c r="U19" s="11">
        <v>64</v>
      </c>
      <c r="W19" s="51">
        <v>2.4421296296296296E-3</v>
      </c>
      <c r="X19" s="13">
        <v>64</v>
      </c>
      <c r="AA19">
        <v>54</v>
      </c>
      <c r="AB19" s="52">
        <v>2.2800925925925927E-3</v>
      </c>
      <c r="AC19">
        <v>54</v>
      </c>
    </row>
    <row r="20" spans="1:29" x14ac:dyDescent="0.25">
      <c r="A20" s="56">
        <v>2.1064814814814813E-3</v>
      </c>
      <c r="B20" s="36">
        <v>61</v>
      </c>
      <c r="C20" s="34"/>
      <c r="D20" s="56">
        <v>2.1643518518518518E-3</v>
      </c>
      <c r="E20" s="36">
        <v>61</v>
      </c>
      <c r="F20" s="34"/>
      <c r="G20" s="51">
        <v>2.2222222222222222E-3</v>
      </c>
      <c r="H20" s="36">
        <v>61</v>
      </c>
      <c r="I20" s="34"/>
      <c r="J20" s="51">
        <v>2.2800925925925927E-3</v>
      </c>
      <c r="K20" s="36">
        <v>64</v>
      </c>
      <c r="L20" s="34"/>
      <c r="M20" s="4"/>
      <c r="N20" s="55">
        <v>2.3379629629629631E-3</v>
      </c>
      <c r="O20" s="12">
        <v>64</v>
      </c>
      <c r="Q20" s="55">
        <v>2.3379629629629631E-3</v>
      </c>
      <c r="R20" s="11">
        <v>64</v>
      </c>
      <c r="T20" s="58">
        <v>2.3958333333333336E-3</v>
      </c>
      <c r="U20" s="11">
        <v>64</v>
      </c>
      <c r="W20" s="51">
        <v>2.4537037037037036E-3</v>
      </c>
      <c r="X20" s="13">
        <v>64</v>
      </c>
      <c r="AA20">
        <v>53</v>
      </c>
      <c r="AB20" s="52">
        <v>2.3032407407407407E-3</v>
      </c>
      <c r="AC20">
        <v>53</v>
      </c>
    </row>
    <row r="21" spans="1:29" x14ac:dyDescent="0.25">
      <c r="A21" s="56">
        <v>2.1180555555555553E-3</v>
      </c>
      <c r="B21" s="36">
        <v>61</v>
      </c>
      <c r="C21" s="34"/>
      <c r="D21" s="55">
        <v>2.1759259259259258E-3</v>
      </c>
      <c r="E21" s="36">
        <v>61</v>
      </c>
      <c r="F21" s="34"/>
      <c r="G21" s="51">
        <v>2.2337962962962967E-3</v>
      </c>
      <c r="H21" s="36">
        <v>61</v>
      </c>
      <c r="I21" s="34"/>
      <c r="J21" s="51">
        <v>2.2916666666666667E-3</v>
      </c>
      <c r="K21" s="36">
        <v>63</v>
      </c>
      <c r="L21" s="34"/>
      <c r="M21" s="4"/>
      <c r="N21" s="58">
        <v>2.3495370370370371E-3</v>
      </c>
      <c r="O21" s="12">
        <v>63</v>
      </c>
      <c r="Q21" s="58">
        <v>2.3495370370370371E-3</v>
      </c>
      <c r="R21" s="11">
        <v>63</v>
      </c>
      <c r="T21" s="55">
        <v>2.4074074074074076E-3</v>
      </c>
      <c r="U21" s="11">
        <v>64</v>
      </c>
      <c r="W21" s="51">
        <v>2.4652777777777776E-3</v>
      </c>
      <c r="X21" s="13">
        <v>64</v>
      </c>
      <c r="AA21">
        <v>52</v>
      </c>
      <c r="AB21" s="52">
        <v>2.3263888888888887E-3</v>
      </c>
      <c r="AC21">
        <v>52</v>
      </c>
    </row>
    <row r="22" spans="1:29" x14ac:dyDescent="0.25">
      <c r="A22" s="56">
        <v>2.1296296296296298E-3</v>
      </c>
      <c r="B22" s="36">
        <v>60</v>
      </c>
      <c r="C22" s="34"/>
      <c r="D22" s="56">
        <v>2.1874999999999998E-3</v>
      </c>
      <c r="E22" s="36">
        <v>60</v>
      </c>
      <c r="F22" s="34"/>
      <c r="G22" s="51">
        <v>2.2453703703703702E-3</v>
      </c>
      <c r="H22" s="36">
        <v>60</v>
      </c>
      <c r="I22" s="34"/>
      <c r="J22" s="51">
        <v>2.3032407407407407E-3</v>
      </c>
      <c r="K22" s="36">
        <v>63</v>
      </c>
      <c r="L22" s="34"/>
      <c r="M22" s="4"/>
      <c r="N22" s="55">
        <v>2.3611111111111111E-3</v>
      </c>
      <c r="O22" s="12">
        <v>63</v>
      </c>
      <c r="Q22" s="55">
        <v>2.3611111111111111E-3</v>
      </c>
      <c r="R22" s="11">
        <v>63</v>
      </c>
      <c r="T22" s="58">
        <v>2.4189814814814816E-3</v>
      </c>
      <c r="U22" s="11">
        <v>63</v>
      </c>
      <c r="W22" s="51">
        <v>2.4768518518518516E-3</v>
      </c>
      <c r="X22" s="13">
        <v>63</v>
      </c>
      <c r="AA22">
        <v>51</v>
      </c>
      <c r="AB22" s="52">
        <v>2.3495370370370371E-3</v>
      </c>
      <c r="AC22">
        <v>51</v>
      </c>
    </row>
    <row r="23" spans="1:29" x14ac:dyDescent="0.25">
      <c r="A23" s="56">
        <v>2.1412037037037038E-3</v>
      </c>
      <c r="B23" s="36">
        <v>60</v>
      </c>
      <c r="C23" s="34"/>
      <c r="D23" s="55">
        <v>2.1990740740740742E-3</v>
      </c>
      <c r="E23" s="36">
        <v>60</v>
      </c>
      <c r="F23" s="34"/>
      <c r="G23" s="51">
        <v>2.2569444444444447E-3</v>
      </c>
      <c r="H23" s="36">
        <v>60</v>
      </c>
      <c r="I23" s="34"/>
      <c r="J23" s="51">
        <v>2.3148148148148151E-3</v>
      </c>
      <c r="K23" s="36">
        <v>62</v>
      </c>
      <c r="L23" s="34"/>
      <c r="M23" s="4"/>
      <c r="N23" s="58">
        <v>2.3726851851851851E-3</v>
      </c>
      <c r="O23" s="12">
        <v>62</v>
      </c>
      <c r="Q23" s="58">
        <v>2.3726851851851851E-3</v>
      </c>
      <c r="R23" s="11">
        <v>62</v>
      </c>
      <c r="T23" s="55">
        <v>2.4305555555555556E-3</v>
      </c>
      <c r="U23" s="11">
        <v>63</v>
      </c>
      <c r="W23" s="51">
        <v>2.488425925925926E-3</v>
      </c>
      <c r="X23" s="13">
        <v>63</v>
      </c>
      <c r="AA23">
        <v>50</v>
      </c>
      <c r="AB23" s="52">
        <v>2.3726851851851851E-3</v>
      </c>
      <c r="AC23">
        <v>50</v>
      </c>
    </row>
    <row r="24" spans="1:29" x14ac:dyDescent="0.25">
      <c r="A24" s="56">
        <v>2.1527777777777778E-3</v>
      </c>
      <c r="B24" s="36">
        <v>59</v>
      </c>
      <c r="C24" s="34"/>
      <c r="D24" s="56">
        <v>2.2106481481481478E-3</v>
      </c>
      <c r="E24" s="36">
        <v>59</v>
      </c>
      <c r="F24" s="34"/>
      <c r="G24" s="51">
        <v>2.2685185185185182E-3</v>
      </c>
      <c r="H24" s="36">
        <v>59</v>
      </c>
      <c r="I24" s="34"/>
      <c r="J24" s="51">
        <v>2.3263888888888887E-3</v>
      </c>
      <c r="K24" s="36">
        <v>62</v>
      </c>
      <c r="L24" s="34"/>
      <c r="M24" s="4"/>
      <c r="N24" s="55">
        <v>2.3842592592592591E-3</v>
      </c>
      <c r="O24" s="12">
        <v>62</v>
      </c>
      <c r="Q24" s="55">
        <v>2.3842592592592591E-3</v>
      </c>
      <c r="R24" s="11">
        <v>62</v>
      </c>
      <c r="T24" s="58">
        <v>2.4421296296296296E-3</v>
      </c>
      <c r="U24" s="11">
        <v>63</v>
      </c>
      <c r="W24" s="51">
        <v>2.5000000000000001E-3</v>
      </c>
      <c r="X24" s="13">
        <v>63</v>
      </c>
      <c r="AA24">
        <v>49</v>
      </c>
      <c r="AB24" s="52">
        <v>2.3842592592592591E-3</v>
      </c>
      <c r="AC24">
        <v>49</v>
      </c>
    </row>
    <row r="25" spans="1:29" x14ac:dyDescent="0.25">
      <c r="A25" s="56">
        <v>2.1643518518518518E-3</v>
      </c>
      <c r="B25" s="36">
        <v>59</v>
      </c>
      <c r="C25" s="34"/>
      <c r="D25" s="55">
        <v>2.2222222222222222E-3</v>
      </c>
      <c r="E25" s="36">
        <v>59</v>
      </c>
      <c r="F25" s="34"/>
      <c r="G25" s="51">
        <v>2.2800925925925927E-3</v>
      </c>
      <c r="H25" s="36">
        <v>59</v>
      </c>
      <c r="I25" s="34"/>
      <c r="J25" s="51">
        <v>2.3379629629629631E-3</v>
      </c>
      <c r="K25" s="36">
        <v>61</v>
      </c>
      <c r="L25" s="34"/>
      <c r="M25" s="4"/>
      <c r="N25" s="58">
        <v>2.3958333333333336E-3</v>
      </c>
      <c r="O25" s="12">
        <v>61</v>
      </c>
      <c r="Q25" s="58">
        <v>2.3958333333333336E-3</v>
      </c>
      <c r="R25" s="11">
        <v>61</v>
      </c>
      <c r="T25" s="55">
        <v>2.4537037037037036E-3</v>
      </c>
      <c r="U25" s="11">
        <v>62</v>
      </c>
      <c r="W25" s="51">
        <v>2.5115740740740741E-3</v>
      </c>
      <c r="X25" s="13">
        <v>62</v>
      </c>
      <c r="AA25">
        <v>48</v>
      </c>
      <c r="AB25" s="52">
        <v>2.3958333333333336E-3</v>
      </c>
      <c r="AC25">
        <v>48</v>
      </c>
    </row>
    <row r="26" spans="1:29" x14ac:dyDescent="0.25">
      <c r="A26" s="56">
        <v>2.1759259259259258E-3</v>
      </c>
      <c r="B26" s="36">
        <v>58</v>
      </c>
      <c r="C26" s="34"/>
      <c r="D26" s="56">
        <v>2.2337962962962967E-3</v>
      </c>
      <c r="E26" s="36">
        <v>58</v>
      </c>
      <c r="F26" s="34"/>
      <c r="G26" s="51">
        <v>2.2916666666666667E-3</v>
      </c>
      <c r="H26" s="36">
        <v>58</v>
      </c>
      <c r="I26" s="34"/>
      <c r="J26" s="51">
        <v>2.3495370370370371E-3</v>
      </c>
      <c r="K26" s="36">
        <v>61</v>
      </c>
      <c r="L26" s="34"/>
      <c r="M26" s="4"/>
      <c r="N26" s="55">
        <v>2.4074074074074076E-3</v>
      </c>
      <c r="O26" s="12">
        <v>61</v>
      </c>
      <c r="Q26" s="55">
        <v>2.4074074074074076E-3</v>
      </c>
      <c r="R26" s="11">
        <v>61</v>
      </c>
      <c r="T26" s="58">
        <v>2.4652777777777776E-3</v>
      </c>
      <c r="U26" s="11">
        <v>62</v>
      </c>
      <c r="W26" s="51">
        <v>2.5231481481481481E-3</v>
      </c>
      <c r="X26" s="13">
        <v>62</v>
      </c>
      <c r="AA26">
        <v>47</v>
      </c>
      <c r="AB26" s="52">
        <v>2.4074074074074076E-3</v>
      </c>
      <c r="AC26">
        <v>47</v>
      </c>
    </row>
    <row r="27" spans="1:29" x14ac:dyDescent="0.25">
      <c r="A27" s="56">
        <v>2.1874999999999998E-3</v>
      </c>
      <c r="B27" s="36">
        <v>58</v>
      </c>
      <c r="C27" s="34"/>
      <c r="D27" s="55">
        <v>2.2453703703703702E-3</v>
      </c>
      <c r="E27" s="36">
        <v>58</v>
      </c>
      <c r="F27" s="34"/>
      <c r="G27" s="51">
        <v>2.3032407407407407E-3</v>
      </c>
      <c r="H27" s="36">
        <v>58</v>
      </c>
      <c r="I27" s="34"/>
      <c r="J27" s="51">
        <v>2.3611111111111111E-3</v>
      </c>
      <c r="K27" s="36">
        <v>60</v>
      </c>
      <c r="L27" s="34"/>
      <c r="M27" s="4"/>
      <c r="N27" s="58">
        <v>2.4189814814814816E-3</v>
      </c>
      <c r="O27" s="12">
        <v>60</v>
      </c>
      <c r="Q27" s="58">
        <v>2.4189814814814816E-3</v>
      </c>
      <c r="R27" s="11">
        <v>60</v>
      </c>
      <c r="T27" s="55">
        <v>2.4768518518518516E-3</v>
      </c>
      <c r="U27" s="11">
        <v>62</v>
      </c>
      <c r="W27" s="51">
        <v>2.5347222222222221E-3</v>
      </c>
      <c r="X27" s="13">
        <v>62</v>
      </c>
      <c r="AA27">
        <v>46</v>
      </c>
      <c r="AB27" s="52">
        <v>2.4189814814814816E-3</v>
      </c>
      <c r="AC27">
        <v>46</v>
      </c>
    </row>
    <row r="28" spans="1:29" x14ac:dyDescent="0.25">
      <c r="A28" s="56">
        <v>2.1990740740740742E-3</v>
      </c>
      <c r="B28" s="36">
        <v>57</v>
      </c>
      <c r="C28" s="34"/>
      <c r="D28" s="56">
        <v>2.2569444444444447E-3</v>
      </c>
      <c r="E28" s="36">
        <v>57</v>
      </c>
      <c r="F28" s="34"/>
      <c r="G28" s="51">
        <v>2.3148148148148151E-3</v>
      </c>
      <c r="H28" s="36">
        <v>57</v>
      </c>
      <c r="I28" s="34"/>
      <c r="J28" s="51">
        <v>2.3726851851851851E-3</v>
      </c>
      <c r="K28" s="36">
        <v>60</v>
      </c>
      <c r="L28" s="34"/>
      <c r="M28" s="4"/>
      <c r="N28" s="55">
        <v>2.4305555555555556E-3</v>
      </c>
      <c r="O28" s="12">
        <v>60</v>
      </c>
      <c r="Q28" s="55">
        <v>2.4305555555555556E-3</v>
      </c>
      <c r="R28" s="11">
        <v>60</v>
      </c>
      <c r="T28" s="58">
        <v>2.488425925925926E-3</v>
      </c>
      <c r="U28" s="11">
        <v>61</v>
      </c>
      <c r="W28" s="51">
        <v>2.5462962962962961E-3</v>
      </c>
      <c r="X28" s="13">
        <v>61</v>
      </c>
      <c r="AA28">
        <v>45</v>
      </c>
      <c r="AB28" s="52">
        <v>2.4305555555555556E-3</v>
      </c>
      <c r="AC28">
        <v>45</v>
      </c>
    </row>
    <row r="29" spans="1:29" x14ac:dyDescent="0.25">
      <c r="A29" s="56">
        <v>2.2106481481481478E-3</v>
      </c>
      <c r="B29" s="36">
        <v>57</v>
      </c>
      <c r="C29" s="34"/>
      <c r="D29" s="55">
        <v>2.2685185185185182E-3</v>
      </c>
      <c r="E29" s="36">
        <v>57</v>
      </c>
      <c r="F29" s="34"/>
      <c r="G29" s="51">
        <v>2.3263888888888887E-3</v>
      </c>
      <c r="H29" s="36">
        <v>57</v>
      </c>
      <c r="I29" s="34"/>
      <c r="J29" s="51">
        <v>2.3842592592592591E-3</v>
      </c>
      <c r="K29" s="36">
        <v>59</v>
      </c>
      <c r="L29" s="34"/>
      <c r="M29" s="4"/>
      <c r="N29" s="58">
        <v>2.4421296296296296E-3</v>
      </c>
      <c r="O29" s="12">
        <v>59</v>
      </c>
      <c r="Q29" s="58">
        <v>2.4421296296296296E-3</v>
      </c>
      <c r="R29" s="11">
        <v>59</v>
      </c>
      <c r="T29" s="55">
        <v>2.5000000000000001E-3</v>
      </c>
      <c r="U29" s="11">
        <v>61</v>
      </c>
      <c r="W29" s="51">
        <v>2.5578703703703705E-3</v>
      </c>
      <c r="X29" s="13">
        <v>61</v>
      </c>
      <c r="AA29">
        <v>44</v>
      </c>
      <c r="AB29" s="52">
        <v>2.4421296296296296E-3</v>
      </c>
      <c r="AC29">
        <v>44</v>
      </c>
    </row>
    <row r="30" spans="1:29" x14ac:dyDescent="0.25">
      <c r="A30" s="56">
        <v>2.2222222222222222E-3</v>
      </c>
      <c r="B30" s="36">
        <v>56</v>
      </c>
      <c r="C30" s="34"/>
      <c r="D30" s="56">
        <v>2.2800925925925927E-3</v>
      </c>
      <c r="E30" s="36">
        <v>56</v>
      </c>
      <c r="F30" s="34"/>
      <c r="G30" s="51">
        <v>2.3379629629629631E-3</v>
      </c>
      <c r="H30" s="36">
        <v>56</v>
      </c>
      <c r="I30" s="34"/>
      <c r="J30" s="51">
        <v>2.3958333333333336E-3</v>
      </c>
      <c r="K30" s="36">
        <v>59</v>
      </c>
      <c r="L30" s="34"/>
      <c r="M30" s="4"/>
      <c r="N30" s="55">
        <v>2.4537037037037036E-3</v>
      </c>
      <c r="O30" s="12">
        <v>59</v>
      </c>
      <c r="Q30" s="55">
        <v>2.4537037037037036E-3</v>
      </c>
      <c r="R30" s="11">
        <v>59</v>
      </c>
      <c r="T30" s="58">
        <v>2.5115740740740741E-3</v>
      </c>
      <c r="U30" s="11">
        <v>61</v>
      </c>
      <c r="W30" s="51">
        <v>2.5694444444444445E-3</v>
      </c>
      <c r="X30" s="13">
        <v>61</v>
      </c>
      <c r="AA30">
        <v>43</v>
      </c>
      <c r="AB30" s="52">
        <v>2.4537037037037036E-3</v>
      </c>
      <c r="AC30">
        <v>43</v>
      </c>
    </row>
    <row r="31" spans="1:29" x14ac:dyDescent="0.25">
      <c r="A31" s="56">
        <v>2.2337962962962967E-3</v>
      </c>
      <c r="B31" s="36">
        <v>56</v>
      </c>
      <c r="C31" s="34"/>
      <c r="D31" s="55">
        <v>2.2916666666666667E-3</v>
      </c>
      <c r="E31" s="36">
        <v>56</v>
      </c>
      <c r="F31" s="34"/>
      <c r="G31" s="51">
        <v>2.3495370370370371E-3</v>
      </c>
      <c r="H31" s="36">
        <v>56</v>
      </c>
      <c r="I31" s="34"/>
      <c r="J31" s="51">
        <v>2.4074074074074076E-3</v>
      </c>
      <c r="K31" s="36">
        <v>58</v>
      </c>
      <c r="L31" s="34"/>
      <c r="M31" s="4"/>
      <c r="N31" s="58">
        <v>2.4652777777777776E-3</v>
      </c>
      <c r="O31" s="12">
        <v>58</v>
      </c>
      <c r="Q31" s="58">
        <v>2.4652777777777776E-3</v>
      </c>
      <c r="R31" s="11">
        <v>58</v>
      </c>
      <c r="T31" s="55">
        <v>2.5231481481481481E-3</v>
      </c>
      <c r="U31" s="11">
        <v>60</v>
      </c>
      <c r="W31" s="51">
        <v>2.5810185185185185E-3</v>
      </c>
      <c r="X31" s="13">
        <v>60</v>
      </c>
      <c r="AA31">
        <v>42</v>
      </c>
      <c r="AB31" s="52">
        <v>2.4652777777777776E-3</v>
      </c>
      <c r="AC31">
        <v>42</v>
      </c>
    </row>
    <row r="32" spans="1:29" x14ac:dyDescent="0.25">
      <c r="A32" s="56">
        <v>2.2453703703703702E-3</v>
      </c>
      <c r="B32" s="36">
        <v>55</v>
      </c>
      <c r="C32" s="34"/>
      <c r="D32" s="56">
        <v>2.3032407407407407E-3</v>
      </c>
      <c r="E32" s="36">
        <v>55</v>
      </c>
      <c r="F32" s="34"/>
      <c r="G32" s="51">
        <v>2.3611111111111111E-3</v>
      </c>
      <c r="H32" s="36">
        <v>55</v>
      </c>
      <c r="I32" s="34"/>
      <c r="J32" s="51">
        <v>2.4189814814814816E-3</v>
      </c>
      <c r="K32" s="36">
        <v>58</v>
      </c>
      <c r="L32" s="34"/>
      <c r="M32" s="4"/>
      <c r="N32" s="55">
        <v>2.4768518518518516E-3</v>
      </c>
      <c r="O32" s="12">
        <v>58</v>
      </c>
      <c r="Q32" s="55">
        <v>2.4768518518518516E-3</v>
      </c>
      <c r="R32" s="11">
        <v>58</v>
      </c>
      <c r="T32" s="58">
        <v>2.5347222222222221E-3</v>
      </c>
      <c r="U32" s="11">
        <v>60</v>
      </c>
      <c r="W32" s="51">
        <v>2.5925925925925925E-3</v>
      </c>
      <c r="X32" s="13">
        <v>60</v>
      </c>
      <c r="AA32">
        <v>41</v>
      </c>
      <c r="AB32" s="52">
        <v>2.4768518518518516E-3</v>
      </c>
      <c r="AC32">
        <v>41</v>
      </c>
    </row>
    <row r="33" spans="1:29" x14ac:dyDescent="0.25">
      <c r="A33" s="56">
        <v>2.2569444444444447E-3</v>
      </c>
      <c r="B33" s="36">
        <v>55</v>
      </c>
      <c r="C33" s="34"/>
      <c r="D33" s="55">
        <v>2.3148148148148151E-3</v>
      </c>
      <c r="E33" s="36">
        <v>55</v>
      </c>
      <c r="F33" s="34"/>
      <c r="G33" s="51">
        <v>2.3726851851851851E-3</v>
      </c>
      <c r="H33" s="36">
        <v>55</v>
      </c>
      <c r="I33" s="34"/>
      <c r="J33" s="51">
        <v>2.4305555555555556E-3</v>
      </c>
      <c r="K33" s="36">
        <v>57</v>
      </c>
      <c r="L33" s="34"/>
      <c r="M33" s="4"/>
      <c r="N33" s="58">
        <v>2.488425925925926E-3</v>
      </c>
      <c r="O33" s="12">
        <v>57</v>
      </c>
      <c r="Q33" s="58">
        <v>2.488425925925926E-3</v>
      </c>
      <c r="R33" s="11">
        <v>57</v>
      </c>
      <c r="T33" s="55">
        <v>2.5462962962962961E-3</v>
      </c>
      <c r="U33" s="11">
        <v>60</v>
      </c>
      <c r="W33" s="51">
        <v>2.6041666666666665E-3</v>
      </c>
      <c r="X33" s="13">
        <v>60</v>
      </c>
      <c r="AA33">
        <v>40</v>
      </c>
      <c r="AB33" s="52">
        <v>2.488425925925926E-3</v>
      </c>
      <c r="AC33">
        <v>40</v>
      </c>
    </row>
    <row r="34" spans="1:29" x14ac:dyDescent="0.25">
      <c r="A34" s="56">
        <v>2.2685185185185182E-3</v>
      </c>
      <c r="B34" s="36">
        <v>54</v>
      </c>
      <c r="C34" s="34"/>
      <c r="D34" s="56">
        <v>2.3263888888888887E-3</v>
      </c>
      <c r="E34" s="36">
        <v>54</v>
      </c>
      <c r="F34" s="34"/>
      <c r="G34" s="51">
        <v>2.3842592592592591E-3</v>
      </c>
      <c r="H34" s="36">
        <v>54</v>
      </c>
      <c r="I34" s="34"/>
      <c r="J34" s="51">
        <v>2.4421296296296296E-3</v>
      </c>
      <c r="K34" s="36">
        <v>57</v>
      </c>
      <c r="L34" s="34"/>
      <c r="M34" s="4"/>
      <c r="N34" s="55">
        <v>2.5000000000000001E-3</v>
      </c>
      <c r="O34" s="12">
        <v>57</v>
      </c>
      <c r="Q34" s="55">
        <v>2.5000000000000001E-3</v>
      </c>
      <c r="R34" s="11">
        <v>57</v>
      </c>
      <c r="T34" s="58">
        <v>2.5578703703703705E-3</v>
      </c>
      <c r="U34" s="11">
        <v>59</v>
      </c>
      <c r="W34" s="51">
        <v>2.615740740740741E-3</v>
      </c>
      <c r="X34" s="13">
        <v>59</v>
      </c>
      <c r="AA34">
        <v>39</v>
      </c>
      <c r="AB34" s="52">
        <v>2.5000000000000001E-3</v>
      </c>
      <c r="AC34">
        <v>39</v>
      </c>
    </row>
    <row r="35" spans="1:29" x14ac:dyDescent="0.25">
      <c r="A35" s="56">
        <v>2.2800925925925927E-3</v>
      </c>
      <c r="B35" s="36">
        <v>54</v>
      </c>
      <c r="C35" s="34"/>
      <c r="D35" s="55">
        <v>2.3379629629629631E-3</v>
      </c>
      <c r="E35" s="36">
        <v>54</v>
      </c>
      <c r="F35" s="34"/>
      <c r="G35" s="51">
        <v>2.3958333333333336E-3</v>
      </c>
      <c r="H35" s="36">
        <v>54</v>
      </c>
      <c r="I35" s="34"/>
      <c r="J35" s="51">
        <v>2.4537037037037036E-3</v>
      </c>
      <c r="K35" s="36">
        <v>56</v>
      </c>
      <c r="L35" s="34"/>
      <c r="M35" s="4"/>
      <c r="N35" s="58">
        <v>2.5115740740740741E-3</v>
      </c>
      <c r="O35" s="12">
        <v>56</v>
      </c>
      <c r="Q35" s="58">
        <v>2.5115740740740741E-3</v>
      </c>
      <c r="R35" s="11">
        <v>56</v>
      </c>
      <c r="T35" s="55">
        <v>2.5694444444444445E-3</v>
      </c>
      <c r="U35" s="11">
        <v>59</v>
      </c>
      <c r="W35" s="51">
        <v>2.627314814814815E-3</v>
      </c>
      <c r="X35" s="13">
        <v>59</v>
      </c>
      <c r="AA35">
        <v>38</v>
      </c>
      <c r="AB35" s="52">
        <v>2.5115740740740741E-3</v>
      </c>
      <c r="AC35">
        <v>38</v>
      </c>
    </row>
    <row r="36" spans="1:29" x14ac:dyDescent="0.25">
      <c r="A36" s="56">
        <v>2.2916666666666667E-3</v>
      </c>
      <c r="B36" s="36">
        <v>53</v>
      </c>
      <c r="C36" s="34"/>
      <c r="D36" s="56">
        <v>2.3495370370370371E-3</v>
      </c>
      <c r="E36" s="36">
        <v>53</v>
      </c>
      <c r="F36" s="34"/>
      <c r="G36" s="51">
        <v>2.4074074074074076E-3</v>
      </c>
      <c r="H36" s="36">
        <v>53</v>
      </c>
      <c r="I36" s="34"/>
      <c r="J36" s="51">
        <v>2.4652777777777776E-3</v>
      </c>
      <c r="K36" s="36">
        <v>56</v>
      </c>
      <c r="L36" s="34"/>
      <c r="M36" s="4"/>
      <c r="N36" s="55">
        <v>2.5231481481481481E-3</v>
      </c>
      <c r="O36" s="12">
        <v>56</v>
      </c>
      <c r="Q36" s="55">
        <v>2.5231481481481481E-3</v>
      </c>
      <c r="R36" s="11">
        <v>56</v>
      </c>
      <c r="T36" s="58">
        <v>2.5810185185185185E-3</v>
      </c>
      <c r="U36" s="11">
        <v>58</v>
      </c>
      <c r="W36" s="51">
        <v>2.6388888888888885E-3</v>
      </c>
      <c r="X36" s="13">
        <v>59</v>
      </c>
      <c r="AA36">
        <v>37</v>
      </c>
      <c r="AB36" s="52">
        <v>2.5231481481481481E-3</v>
      </c>
      <c r="AC36">
        <v>37</v>
      </c>
    </row>
    <row r="37" spans="1:29" x14ac:dyDescent="0.25">
      <c r="A37" s="56">
        <v>2.3032407407407407E-3</v>
      </c>
      <c r="B37" s="36">
        <v>53</v>
      </c>
      <c r="C37" s="34"/>
      <c r="D37" s="55">
        <v>2.3611111111111111E-3</v>
      </c>
      <c r="E37" s="36">
        <v>53</v>
      </c>
      <c r="F37" s="34"/>
      <c r="G37" s="51">
        <v>2.4189814814814816E-3</v>
      </c>
      <c r="H37" s="36">
        <v>53</v>
      </c>
      <c r="I37" s="34"/>
      <c r="J37" s="51">
        <v>2.4768518518518516E-3</v>
      </c>
      <c r="K37" s="36">
        <v>55</v>
      </c>
      <c r="L37" s="34"/>
      <c r="M37" s="4"/>
      <c r="N37" s="58">
        <v>2.5347222222222221E-3</v>
      </c>
      <c r="O37" s="12">
        <v>55</v>
      </c>
      <c r="Q37" s="58">
        <v>2.5347222222222221E-3</v>
      </c>
      <c r="R37" s="11">
        <v>55</v>
      </c>
      <c r="T37" s="55">
        <v>2.5925925925925925E-3</v>
      </c>
      <c r="U37" s="11">
        <v>58</v>
      </c>
      <c r="W37" s="51">
        <v>2.6504629629629625E-3</v>
      </c>
      <c r="X37" s="13">
        <v>58</v>
      </c>
      <c r="AA37">
        <v>36</v>
      </c>
      <c r="AB37" s="52">
        <v>2.5347222222222221E-3</v>
      </c>
      <c r="AC37">
        <v>36</v>
      </c>
    </row>
    <row r="38" spans="1:29" x14ac:dyDescent="0.25">
      <c r="A38" s="56">
        <v>2.3148148148148151E-3</v>
      </c>
      <c r="B38" s="36">
        <v>52</v>
      </c>
      <c r="C38" s="34"/>
      <c r="D38" s="56">
        <v>2.3726851851851851E-3</v>
      </c>
      <c r="E38" s="36">
        <v>52</v>
      </c>
      <c r="F38" s="34"/>
      <c r="G38" s="51">
        <v>2.4305555555555556E-3</v>
      </c>
      <c r="H38" s="36">
        <v>52</v>
      </c>
      <c r="I38" s="34"/>
      <c r="J38" s="51">
        <v>2.488425925925926E-3</v>
      </c>
      <c r="K38" s="36">
        <v>55</v>
      </c>
      <c r="L38" s="34"/>
      <c r="M38" s="4"/>
      <c r="N38" s="55">
        <v>2.5462962962962961E-3</v>
      </c>
      <c r="O38" s="12">
        <v>55</v>
      </c>
      <c r="Q38" s="55">
        <v>2.5462962962962961E-3</v>
      </c>
      <c r="R38" s="11">
        <v>55</v>
      </c>
      <c r="T38" s="58">
        <v>2.6041666666666665E-3</v>
      </c>
      <c r="U38" s="11">
        <v>57</v>
      </c>
      <c r="W38" s="51">
        <v>2.6620370370370374E-3</v>
      </c>
      <c r="X38" s="13">
        <v>58</v>
      </c>
      <c r="AA38">
        <v>35</v>
      </c>
      <c r="AB38" s="52">
        <v>2.5462962962962961E-3</v>
      </c>
      <c r="AC38">
        <v>35</v>
      </c>
    </row>
    <row r="39" spans="1:29" x14ac:dyDescent="0.25">
      <c r="A39" s="56">
        <v>2.3263888888888887E-3</v>
      </c>
      <c r="B39" s="36">
        <v>52</v>
      </c>
      <c r="C39" s="34"/>
      <c r="D39" s="55">
        <v>2.3842592592592591E-3</v>
      </c>
      <c r="E39" s="36">
        <v>52</v>
      </c>
      <c r="F39" s="34"/>
      <c r="G39" s="51">
        <v>2.4421296296296296E-3</v>
      </c>
      <c r="H39" s="36">
        <v>52</v>
      </c>
      <c r="I39" s="34"/>
      <c r="J39" s="51">
        <v>2.5000000000000001E-3</v>
      </c>
      <c r="K39" s="36">
        <v>54</v>
      </c>
      <c r="L39" s="34"/>
      <c r="M39" s="4"/>
      <c r="N39" s="58">
        <v>2.5578703703703705E-3</v>
      </c>
      <c r="O39" s="12">
        <v>54</v>
      </c>
      <c r="Q39" s="58">
        <v>2.5578703703703705E-3</v>
      </c>
      <c r="R39" s="11">
        <v>54</v>
      </c>
      <c r="T39" s="55">
        <v>2.615740740740741E-3</v>
      </c>
      <c r="U39" s="11">
        <v>57</v>
      </c>
      <c r="W39" s="51">
        <v>2.673611111111111E-3</v>
      </c>
      <c r="X39" s="13">
        <v>58</v>
      </c>
      <c r="AA39">
        <v>34</v>
      </c>
      <c r="AB39" s="52">
        <v>2.5694444444444445E-3</v>
      </c>
      <c r="AC39">
        <v>34</v>
      </c>
    </row>
    <row r="40" spans="1:29" x14ac:dyDescent="0.25">
      <c r="A40" s="56">
        <v>2.3379629629629631E-3</v>
      </c>
      <c r="B40" s="36">
        <v>51</v>
      </c>
      <c r="C40" s="34"/>
      <c r="D40" s="56">
        <v>2.3958333333333336E-3</v>
      </c>
      <c r="E40" s="36">
        <v>51</v>
      </c>
      <c r="F40" s="34"/>
      <c r="G40" s="51">
        <v>2.4537037037037036E-3</v>
      </c>
      <c r="H40" s="36">
        <v>51</v>
      </c>
      <c r="I40" s="34"/>
      <c r="J40" s="51">
        <v>2.5115740740740741E-3</v>
      </c>
      <c r="K40" s="36">
        <v>54</v>
      </c>
      <c r="L40" s="34"/>
      <c r="M40" s="4"/>
      <c r="N40" s="55">
        <v>2.5694444444444445E-3</v>
      </c>
      <c r="O40" s="12">
        <v>54</v>
      </c>
      <c r="Q40" s="55">
        <v>2.5694444444444445E-3</v>
      </c>
      <c r="R40" s="11">
        <v>54</v>
      </c>
      <c r="T40" s="58">
        <v>2.627314814814815E-3</v>
      </c>
      <c r="U40" s="11">
        <v>56</v>
      </c>
      <c r="W40" s="51">
        <v>2.685185185185185E-3</v>
      </c>
      <c r="X40" s="13">
        <v>57</v>
      </c>
      <c r="AA40">
        <v>33</v>
      </c>
      <c r="AB40" s="52">
        <v>2.5925925925925925E-3</v>
      </c>
      <c r="AC40">
        <v>33</v>
      </c>
    </row>
    <row r="41" spans="1:29" x14ac:dyDescent="0.25">
      <c r="A41" s="56">
        <v>2.3495370370370371E-3</v>
      </c>
      <c r="B41" s="36">
        <v>51</v>
      </c>
      <c r="C41" s="34"/>
      <c r="D41" s="55">
        <v>2.4074074074074076E-3</v>
      </c>
      <c r="E41" s="36">
        <v>51</v>
      </c>
      <c r="F41" s="34"/>
      <c r="G41" s="51">
        <v>2.4652777777777776E-3</v>
      </c>
      <c r="H41" s="36">
        <v>51</v>
      </c>
      <c r="I41" s="34"/>
      <c r="J41" s="51">
        <v>2.5231481481481481E-3</v>
      </c>
      <c r="K41" s="36">
        <v>53</v>
      </c>
      <c r="L41" s="34"/>
      <c r="M41" s="4"/>
      <c r="N41" s="58">
        <v>2.5810185185185185E-3</v>
      </c>
      <c r="O41" s="12">
        <v>53</v>
      </c>
      <c r="Q41" s="58">
        <v>2.5810185185185185E-3</v>
      </c>
      <c r="R41" s="11">
        <v>53</v>
      </c>
      <c r="T41" s="55">
        <v>2.6388888888888885E-3</v>
      </c>
      <c r="U41" s="11">
        <v>56</v>
      </c>
      <c r="W41" s="51">
        <v>2.6967592592592594E-3</v>
      </c>
      <c r="X41" s="13">
        <v>57</v>
      </c>
      <c r="AA41">
        <v>32</v>
      </c>
      <c r="AB41" s="52">
        <v>2.615740740740741E-3</v>
      </c>
      <c r="AC41">
        <v>32</v>
      </c>
    </row>
    <row r="42" spans="1:29" x14ac:dyDescent="0.25">
      <c r="A42" s="56">
        <v>2.3611111111111111E-3</v>
      </c>
      <c r="B42" s="36">
        <v>50</v>
      </c>
      <c r="C42" s="34"/>
      <c r="D42" s="56">
        <v>2.4189814814814816E-3</v>
      </c>
      <c r="E42" s="36">
        <v>50</v>
      </c>
      <c r="F42" s="34"/>
      <c r="G42" s="51">
        <v>2.4768518518518516E-3</v>
      </c>
      <c r="H42" s="36">
        <v>50</v>
      </c>
      <c r="I42" s="34"/>
      <c r="J42" s="51">
        <v>2.5347222222222221E-3</v>
      </c>
      <c r="K42" s="36">
        <v>53</v>
      </c>
      <c r="L42" s="34"/>
      <c r="M42" s="4"/>
      <c r="N42" s="55">
        <v>2.5925925925925925E-3</v>
      </c>
      <c r="O42" s="12">
        <v>53</v>
      </c>
      <c r="Q42" s="55">
        <v>2.5925925925925925E-3</v>
      </c>
      <c r="R42" s="11">
        <v>53</v>
      </c>
      <c r="T42" s="58">
        <v>2.6504629629629625E-3</v>
      </c>
      <c r="U42" s="11">
        <v>55</v>
      </c>
      <c r="W42" s="51">
        <v>2.7083333333333334E-3</v>
      </c>
      <c r="X42" s="13">
        <v>57</v>
      </c>
      <c r="AA42">
        <v>31</v>
      </c>
      <c r="AB42" s="52">
        <v>2.6388888888888885E-3</v>
      </c>
      <c r="AC42">
        <v>31</v>
      </c>
    </row>
    <row r="43" spans="1:29" x14ac:dyDescent="0.25">
      <c r="A43" s="56">
        <v>2.3726851851851851E-3</v>
      </c>
      <c r="B43" s="36">
        <v>50</v>
      </c>
      <c r="C43" s="34"/>
      <c r="D43" s="55">
        <v>2.4305555555555556E-3</v>
      </c>
      <c r="E43" s="36">
        <v>50</v>
      </c>
      <c r="F43" s="34"/>
      <c r="G43" s="51">
        <v>2.488425925925926E-3</v>
      </c>
      <c r="H43" s="36">
        <v>50</v>
      </c>
      <c r="I43" s="34"/>
      <c r="J43" s="51">
        <v>2.5462962962962961E-3</v>
      </c>
      <c r="K43" s="36">
        <v>52</v>
      </c>
      <c r="L43" s="34"/>
      <c r="M43" s="4"/>
      <c r="N43" s="58">
        <v>2.6041666666666665E-3</v>
      </c>
      <c r="O43" s="12">
        <v>52</v>
      </c>
      <c r="Q43" s="58">
        <v>2.6041666666666665E-3</v>
      </c>
      <c r="R43" s="11">
        <v>52</v>
      </c>
      <c r="T43" s="55">
        <v>2.6620370370370374E-3</v>
      </c>
      <c r="U43" s="11">
        <v>55</v>
      </c>
      <c r="W43" s="51">
        <v>2.7199074074074074E-3</v>
      </c>
      <c r="X43" s="13">
        <v>56</v>
      </c>
      <c r="AA43">
        <v>30</v>
      </c>
      <c r="AB43" s="52">
        <v>2.6620370370370374E-3</v>
      </c>
      <c r="AC43">
        <v>30</v>
      </c>
    </row>
    <row r="44" spans="1:29" x14ac:dyDescent="0.25">
      <c r="A44" s="56">
        <v>2.3842592592592591E-3</v>
      </c>
      <c r="B44" s="36">
        <v>49</v>
      </c>
      <c r="C44" s="34"/>
      <c r="D44" s="56">
        <v>2.4421296296296296E-3</v>
      </c>
      <c r="E44" s="36">
        <v>49</v>
      </c>
      <c r="F44" s="34"/>
      <c r="G44" s="51">
        <v>2.5000000000000001E-3</v>
      </c>
      <c r="H44" s="36">
        <v>49</v>
      </c>
      <c r="I44" s="34"/>
      <c r="J44" s="51">
        <v>2.5578703703703705E-3</v>
      </c>
      <c r="K44" s="36">
        <v>52</v>
      </c>
      <c r="L44" s="34"/>
      <c r="M44" s="4"/>
      <c r="N44" s="55">
        <v>2.615740740740741E-3</v>
      </c>
      <c r="O44" s="12">
        <v>52</v>
      </c>
      <c r="Q44" s="55">
        <v>2.615740740740741E-3</v>
      </c>
      <c r="R44" s="11">
        <v>52</v>
      </c>
      <c r="T44" s="58">
        <v>2.673611111111111E-3</v>
      </c>
      <c r="U44" s="11">
        <v>54</v>
      </c>
      <c r="W44" s="51">
        <v>2.7314814814814819E-3</v>
      </c>
      <c r="X44" s="13">
        <v>56</v>
      </c>
      <c r="AA44">
        <v>29</v>
      </c>
      <c r="AB44" s="52">
        <v>2.685185185185185E-3</v>
      </c>
      <c r="AC44">
        <v>29</v>
      </c>
    </row>
    <row r="45" spans="1:29" x14ac:dyDescent="0.25">
      <c r="A45" s="56">
        <v>2.3958333333333336E-3</v>
      </c>
      <c r="B45" s="36">
        <v>48</v>
      </c>
      <c r="C45" s="34"/>
      <c r="D45" s="55">
        <v>2.4537037037037036E-3</v>
      </c>
      <c r="E45" s="36">
        <v>48</v>
      </c>
      <c r="F45" s="34"/>
      <c r="G45" s="51">
        <v>2.5115740740740741E-3</v>
      </c>
      <c r="H45" s="36">
        <v>48</v>
      </c>
      <c r="I45" s="34"/>
      <c r="J45" s="51">
        <v>2.5694444444444445E-3</v>
      </c>
      <c r="K45" s="36">
        <v>51</v>
      </c>
      <c r="L45" s="34"/>
      <c r="M45" s="4"/>
      <c r="N45" s="58">
        <v>2.627314814814815E-3</v>
      </c>
      <c r="O45" s="12">
        <v>51</v>
      </c>
      <c r="Q45" s="58">
        <v>2.627314814814815E-3</v>
      </c>
      <c r="R45" s="11">
        <v>51</v>
      </c>
      <c r="T45" s="55">
        <v>2.685185185185185E-3</v>
      </c>
      <c r="U45" s="11">
        <v>54</v>
      </c>
      <c r="W45" s="51">
        <v>2.7430555555555559E-3</v>
      </c>
      <c r="X45" s="13">
        <v>56</v>
      </c>
      <c r="AA45">
        <v>28</v>
      </c>
      <c r="AB45" s="52">
        <v>2.7083333333333334E-3</v>
      </c>
      <c r="AC45">
        <v>28</v>
      </c>
    </row>
    <row r="46" spans="1:29" x14ac:dyDescent="0.25">
      <c r="A46" s="56">
        <v>2.4074074074074076E-3</v>
      </c>
      <c r="B46" s="36">
        <v>47</v>
      </c>
      <c r="C46" s="34"/>
      <c r="D46" s="56">
        <v>2.4652777777777776E-3</v>
      </c>
      <c r="E46" s="36">
        <v>47</v>
      </c>
      <c r="F46" s="34"/>
      <c r="G46" s="51">
        <v>2.5231481481481481E-3</v>
      </c>
      <c r="H46" s="36">
        <v>47</v>
      </c>
      <c r="I46" s="34"/>
      <c r="J46" s="51">
        <v>2.5810185185185185E-3</v>
      </c>
      <c r="K46" s="36">
        <v>51</v>
      </c>
      <c r="L46" s="34"/>
      <c r="M46" s="4"/>
      <c r="N46" s="55">
        <v>2.6388888888888885E-3</v>
      </c>
      <c r="O46" s="12">
        <v>51</v>
      </c>
      <c r="Q46" s="55">
        <v>2.6388888888888885E-3</v>
      </c>
      <c r="R46" s="11">
        <v>51</v>
      </c>
      <c r="T46" s="58">
        <v>2.6967592592592594E-3</v>
      </c>
      <c r="U46" s="11">
        <v>53</v>
      </c>
      <c r="W46" s="51">
        <v>2.7546296296296294E-3</v>
      </c>
      <c r="X46" s="13">
        <v>55</v>
      </c>
      <c r="AA46">
        <v>27</v>
      </c>
      <c r="AB46" s="52">
        <v>2.7314814814814819E-3</v>
      </c>
      <c r="AC46">
        <v>27</v>
      </c>
    </row>
    <row r="47" spans="1:29" x14ac:dyDescent="0.25">
      <c r="A47" s="56">
        <v>2.4189814814814816E-3</v>
      </c>
      <c r="B47" s="36">
        <v>46</v>
      </c>
      <c r="C47" s="34"/>
      <c r="D47" s="55">
        <v>2.4768518518518516E-3</v>
      </c>
      <c r="E47" s="36">
        <v>46</v>
      </c>
      <c r="F47" s="34"/>
      <c r="G47" s="51">
        <v>2.5347222222222221E-3</v>
      </c>
      <c r="H47" s="36">
        <v>46</v>
      </c>
      <c r="I47" s="34"/>
      <c r="J47" s="51">
        <v>2.5925925925925925E-3</v>
      </c>
      <c r="K47" s="36">
        <v>50</v>
      </c>
      <c r="L47" s="34"/>
      <c r="M47" s="4"/>
      <c r="N47" s="58">
        <v>2.6504629629629625E-3</v>
      </c>
      <c r="O47" s="12">
        <v>50</v>
      </c>
      <c r="Q47" s="58">
        <v>2.6504629629629625E-3</v>
      </c>
      <c r="R47" s="11">
        <v>50</v>
      </c>
      <c r="T47" s="55">
        <v>2.7083333333333334E-3</v>
      </c>
      <c r="U47" s="11">
        <v>53</v>
      </c>
      <c r="W47" s="51">
        <v>2.7662037037037034E-3</v>
      </c>
      <c r="X47" s="13">
        <v>55</v>
      </c>
      <c r="AA47">
        <v>26</v>
      </c>
      <c r="AB47" s="52">
        <v>2.7546296296296294E-3</v>
      </c>
      <c r="AC47">
        <v>26</v>
      </c>
    </row>
    <row r="48" spans="1:29" x14ac:dyDescent="0.25">
      <c r="A48" s="56">
        <v>2.4305555555555556E-3</v>
      </c>
      <c r="B48" s="36">
        <v>45</v>
      </c>
      <c r="C48" s="34"/>
      <c r="D48" s="56">
        <v>2.488425925925926E-3</v>
      </c>
      <c r="E48" s="36">
        <v>45</v>
      </c>
      <c r="F48" s="34"/>
      <c r="G48" s="51">
        <v>2.5462962962962961E-3</v>
      </c>
      <c r="H48" s="36">
        <v>45</v>
      </c>
      <c r="I48" s="34"/>
      <c r="J48" s="51">
        <v>2.6041666666666665E-3</v>
      </c>
      <c r="K48" s="36">
        <v>50</v>
      </c>
      <c r="L48" s="34"/>
      <c r="M48" s="4"/>
      <c r="N48" s="55">
        <v>2.6620370370370374E-3</v>
      </c>
      <c r="O48" s="12">
        <v>50</v>
      </c>
      <c r="Q48" s="55">
        <v>2.6620370370370374E-3</v>
      </c>
      <c r="R48" s="11">
        <v>50</v>
      </c>
      <c r="T48" s="58">
        <v>2.7199074074074074E-3</v>
      </c>
      <c r="U48" s="11">
        <v>52</v>
      </c>
      <c r="W48" s="51">
        <v>2.7777777777777779E-3</v>
      </c>
      <c r="X48" s="13">
        <v>55</v>
      </c>
      <c r="AA48">
        <v>25</v>
      </c>
      <c r="AB48" s="52">
        <v>2.7893518518518519E-3</v>
      </c>
      <c r="AC48">
        <v>25</v>
      </c>
    </row>
    <row r="49" spans="1:29" x14ac:dyDescent="0.25">
      <c r="A49" s="56">
        <v>2.4421296296296296E-3</v>
      </c>
      <c r="B49" s="36">
        <v>44</v>
      </c>
      <c r="C49" s="34"/>
      <c r="D49" s="55">
        <v>2.5000000000000001E-3</v>
      </c>
      <c r="E49" s="36">
        <v>44</v>
      </c>
      <c r="F49" s="34"/>
      <c r="G49" s="51">
        <v>2.5578703703703705E-3</v>
      </c>
      <c r="H49" s="36">
        <v>44</v>
      </c>
      <c r="I49" s="34"/>
      <c r="J49" s="51">
        <v>2.615740740740741E-3</v>
      </c>
      <c r="K49" s="36">
        <v>49</v>
      </c>
      <c r="L49" s="34"/>
      <c r="M49" s="4"/>
      <c r="N49" s="58">
        <v>2.673611111111111E-3</v>
      </c>
      <c r="O49" s="12">
        <v>49</v>
      </c>
      <c r="Q49" s="58">
        <v>2.673611111111111E-3</v>
      </c>
      <c r="R49" s="11">
        <v>49</v>
      </c>
      <c r="T49" s="55">
        <v>2.7314814814814819E-3</v>
      </c>
      <c r="U49" s="11">
        <v>52</v>
      </c>
      <c r="W49" s="51">
        <v>2.7893518518518519E-3</v>
      </c>
      <c r="X49" s="13">
        <v>54</v>
      </c>
      <c r="AA49">
        <v>24</v>
      </c>
      <c r="AB49" s="52">
        <v>2.8240740740740739E-3</v>
      </c>
      <c r="AC49">
        <v>24</v>
      </c>
    </row>
    <row r="50" spans="1:29" x14ac:dyDescent="0.25">
      <c r="A50" s="56">
        <v>2.4537037037037036E-3</v>
      </c>
      <c r="B50" s="36">
        <v>43</v>
      </c>
      <c r="C50" s="34"/>
      <c r="D50" s="56">
        <v>2.5115740740740741E-3</v>
      </c>
      <c r="E50" s="36">
        <v>43</v>
      </c>
      <c r="F50" s="34"/>
      <c r="G50" s="51">
        <v>2.5694444444444445E-3</v>
      </c>
      <c r="H50" s="36">
        <v>43</v>
      </c>
      <c r="I50" s="34"/>
      <c r="J50" s="51">
        <v>2.627314814814815E-3</v>
      </c>
      <c r="K50" s="36">
        <v>48</v>
      </c>
      <c r="L50" s="34"/>
      <c r="M50" s="4"/>
      <c r="N50" s="55">
        <v>2.685185185185185E-3</v>
      </c>
      <c r="O50" s="12">
        <v>48</v>
      </c>
      <c r="Q50" s="55">
        <v>2.685185185185185E-3</v>
      </c>
      <c r="R50" s="11">
        <v>48</v>
      </c>
      <c r="T50" s="58">
        <v>2.7430555555555559E-3</v>
      </c>
      <c r="U50" s="11">
        <v>51</v>
      </c>
      <c r="W50" s="51">
        <v>2.8009259259259259E-3</v>
      </c>
      <c r="X50" s="13">
        <v>54</v>
      </c>
      <c r="AA50">
        <v>23</v>
      </c>
      <c r="AB50" s="52">
        <v>2.8587962962962963E-3</v>
      </c>
      <c r="AC50">
        <v>23</v>
      </c>
    </row>
    <row r="51" spans="1:29" x14ac:dyDescent="0.25">
      <c r="A51" s="56">
        <v>2.4652777777777776E-3</v>
      </c>
      <c r="B51" s="36">
        <v>42</v>
      </c>
      <c r="C51" s="34"/>
      <c r="D51" s="55">
        <v>2.5231481481481481E-3</v>
      </c>
      <c r="E51" s="36">
        <v>42</v>
      </c>
      <c r="F51" s="34"/>
      <c r="G51" s="51">
        <v>2.5810185185185185E-3</v>
      </c>
      <c r="H51" s="36">
        <v>42</v>
      </c>
      <c r="I51" s="34"/>
      <c r="J51" s="51">
        <v>2.6388888888888885E-3</v>
      </c>
      <c r="K51" s="36">
        <v>47</v>
      </c>
      <c r="L51" s="34"/>
      <c r="M51" s="4"/>
      <c r="N51" s="58">
        <v>2.6967592592592594E-3</v>
      </c>
      <c r="O51" s="12">
        <v>47</v>
      </c>
      <c r="Q51" s="58">
        <v>2.6967592592592594E-3</v>
      </c>
      <c r="R51" s="11">
        <v>47</v>
      </c>
      <c r="T51" s="55">
        <v>2.7546296296296294E-3</v>
      </c>
      <c r="U51" s="11">
        <v>51</v>
      </c>
      <c r="W51" s="51">
        <v>2.8124999999999995E-3</v>
      </c>
      <c r="X51" s="13">
        <v>53</v>
      </c>
      <c r="AA51">
        <v>22</v>
      </c>
      <c r="AB51" s="52">
        <v>2.8935185185185188E-3</v>
      </c>
      <c r="AC51">
        <v>22</v>
      </c>
    </row>
    <row r="52" spans="1:29" x14ac:dyDescent="0.25">
      <c r="A52" s="56">
        <v>2.4768518518518516E-3</v>
      </c>
      <c r="B52" s="36">
        <v>41</v>
      </c>
      <c r="C52" s="34"/>
      <c r="D52" s="56">
        <v>2.5347222222222221E-3</v>
      </c>
      <c r="E52" s="36">
        <v>41</v>
      </c>
      <c r="F52" s="34"/>
      <c r="G52" s="51">
        <v>2.5925925925925925E-3</v>
      </c>
      <c r="H52" s="36">
        <v>41</v>
      </c>
      <c r="I52" s="34"/>
      <c r="J52" s="51">
        <v>2.6504629629629625E-3</v>
      </c>
      <c r="K52" s="36">
        <v>46</v>
      </c>
      <c r="L52" s="34"/>
      <c r="M52" s="4"/>
      <c r="N52" s="55">
        <v>2.7083333333333334E-3</v>
      </c>
      <c r="O52" s="12">
        <v>46</v>
      </c>
      <c r="Q52" s="55">
        <v>2.7083333333333334E-3</v>
      </c>
      <c r="R52" s="11">
        <v>46</v>
      </c>
      <c r="T52" s="58">
        <v>2.7662037037037034E-3</v>
      </c>
      <c r="U52" s="11">
        <v>50</v>
      </c>
      <c r="W52" s="51">
        <v>2.8240740740740739E-3</v>
      </c>
      <c r="X52" s="13">
        <v>53</v>
      </c>
      <c r="AA52">
        <v>21</v>
      </c>
      <c r="AB52" s="52">
        <v>2.9282407407407412E-3</v>
      </c>
      <c r="AC52">
        <v>21</v>
      </c>
    </row>
    <row r="53" spans="1:29" x14ac:dyDescent="0.25">
      <c r="A53" s="56">
        <v>2.488425925925926E-3</v>
      </c>
      <c r="B53" s="36">
        <v>40</v>
      </c>
      <c r="C53" s="34"/>
      <c r="D53" s="55">
        <v>2.5462962962962961E-3</v>
      </c>
      <c r="E53" s="36">
        <v>40</v>
      </c>
      <c r="F53" s="34"/>
      <c r="G53" s="51">
        <v>2.6041666666666665E-3</v>
      </c>
      <c r="H53" s="36">
        <v>40</v>
      </c>
      <c r="I53" s="34"/>
      <c r="J53" s="51">
        <v>2.6620370370370374E-3</v>
      </c>
      <c r="K53" s="36">
        <v>45</v>
      </c>
      <c r="L53" s="34"/>
      <c r="M53" s="4"/>
      <c r="N53" s="58">
        <v>2.7199074074074074E-3</v>
      </c>
      <c r="O53" s="12">
        <v>45</v>
      </c>
      <c r="Q53" s="58">
        <v>2.7199074074074074E-3</v>
      </c>
      <c r="R53" s="11">
        <v>45</v>
      </c>
      <c r="T53" s="55">
        <v>2.7777777777777779E-3</v>
      </c>
      <c r="U53" s="11">
        <v>50</v>
      </c>
      <c r="W53" s="51">
        <v>2.8356481481481479E-3</v>
      </c>
      <c r="X53" s="13">
        <v>52</v>
      </c>
      <c r="AA53">
        <v>20</v>
      </c>
      <c r="AB53" s="52">
        <v>2.9629629629629628E-3</v>
      </c>
      <c r="AC53">
        <v>20</v>
      </c>
    </row>
    <row r="54" spans="1:29" x14ac:dyDescent="0.25">
      <c r="A54" s="56">
        <v>2.5000000000000001E-3</v>
      </c>
      <c r="B54" s="36">
        <v>39</v>
      </c>
      <c r="C54" s="34"/>
      <c r="D54" s="56">
        <v>2.5578703703703705E-3</v>
      </c>
      <c r="E54" s="36">
        <v>39</v>
      </c>
      <c r="F54" s="34"/>
      <c r="G54" s="51">
        <v>2.615740740740741E-3</v>
      </c>
      <c r="H54" s="36">
        <v>39</v>
      </c>
      <c r="I54" s="34"/>
      <c r="J54" s="51">
        <v>2.673611111111111E-3</v>
      </c>
      <c r="K54" s="36">
        <v>44</v>
      </c>
      <c r="L54" s="34"/>
      <c r="M54" s="4"/>
      <c r="N54" s="55">
        <v>2.7314814814814819E-3</v>
      </c>
      <c r="O54" s="12">
        <v>44</v>
      </c>
      <c r="Q54" s="55">
        <v>2.7314814814814819E-3</v>
      </c>
      <c r="R54" s="11">
        <v>44</v>
      </c>
      <c r="T54" s="58">
        <v>2.7893518518518519E-3</v>
      </c>
      <c r="U54" s="11">
        <v>49</v>
      </c>
      <c r="W54" s="51">
        <v>2.8472222222222219E-3</v>
      </c>
      <c r="X54" s="13">
        <v>52</v>
      </c>
      <c r="AA54">
        <v>19</v>
      </c>
      <c r="AB54" s="52">
        <v>2.9976851851851848E-3</v>
      </c>
      <c r="AC54">
        <v>19</v>
      </c>
    </row>
    <row r="55" spans="1:29" x14ac:dyDescent="0.25">
      <c r="A55" s="56">
        <v>2.5115740740740741E-3</v>
      </c>
      <c r="B55" s="36">
        <v>38</v>
      </c>
      <c r="C55" s="34"/>
      <c r="D55" s="55">
        <v>2.5694444444444445E-3</v>
      </c>
      <c r="E55" s="36">
        <v>38</v>
      </c>
      <c r="F55" s="34"/>
      <c r="G55" s="51">
        <v>2.627314814814815E-3</v>
      </c>
      <c r="H55" s="36">
        <v>39</v>
      </c>
      <c r="I55" s="34"/>
      <c r="J55" s="51">
        <v>2.685185185185185E-3</v>
      </c>
      <c r="K55" s="36">
        <v>43</v>
      </c>
      <c r="L55" s="34"/>
      <c r="M55" s="4"/>
      <c r="N55" s="58">
        <v>2.7430555555555559E-3</v>
      </c>
      <c r="O55" s="12">
        <v>44</v>
      </c>
      <c r="Q55" s="58">
        <v>2.7430555555555559E-3</v>
      </c>
      <c r="R55" s="11">
        <v>44</v>
      </c>
      <c r="T55" s="55">
        <v>2.8009259259259259E-3</v>
      </c>
      <c r="U55" s="11">
        <v>48</v>
      </c>
      <c r="W55" s="51">
        <v>2.8587962962962963E-3</v>
      </c>
      <c r="X55" s="13">
        <v>51</v>
      </c>
      <c r="AA55">
        <v>18</v>
      </c>
      <c r="AB55" s="52">
        <v>3.0324074074074073E-3</v>
      </c>
      <c r="AC55">
        <v>18</v>
      </c>
    </row>
    <row r="56" spans="1:29" x14ac:dyDescent="0.25">
      <c r="A56" s="56">
        <v>2.5231481481481481E-3</v>
      </c>
      <c r="B56" s="36">
        <v>37</v>
      </c>
      <c r="C56" s="34"/>
      <c r="D56" s="56">
        <v>2.5810185185185185E-3</v>
      </c>
      <c r="E56" s="36">
        <v>37</v>
      </c>
      <c r="F56" s="34"/>
      <c r="G56" s="51">
        <v>2.6388888888888885E-3</v>
      </c>
      <c r="H56" s="36">
        <v>38</v>
      </c>
      <c r="I56" s="34"/>
      <c r="J56" s="51">
        <v>2.6967592592592594E-3</v>
      </c>
      <c r="K56" s="36">
        <v>43</v>
      </c>
      <c r="L56" s="34"/>
      <c r="M56" s="4"/>
      <c r="N56" s="55">
        <v>2.7546296296296294E-3</v>
      </c>
      <c r="O56" s="12">
        <v>43</v>
      </c>
      <c r="Q56" s="55">
        <v>2.7546296296296294E-3</v>
      </c>
      <c r="R56" s="11">
        <v>43</v>
      </c>
      <c r="T56" s="58">
        <v>2.8124999999999995E-3</v>
      </c>
      <c r="U56" s="11">
        <v>47</v>
      </c>
      <c r="W56" s="51">
        <v>2.8703703703703708E-3</v>
      </c>
      <c r="X56" s="13">
        <v>51</v>
      </c>
      <c r="AA56">
        <v>17</v>
      </c>
      <c r="AB56" s="52">
        <v>3.0671296296296297E-3</v>
      </c>
      <c r="AC56">
        <v>17</v>
      </c>
    </row>
    <row r="57" spans="1:29" x14ac:dyDescent="0.25">
      <c r="A57" s="56">
        <v>2.5347222222222221E-3</v>
      </c>
      <c r="B57" s="36">
        <v>36</v>
      </c>
      <c r="C57" s="34"/>
      <c r="D57" s="55">
        <v>2.5925925925925925E-3</v>
      </c>
      <c r="E57" s="36">
        <v>36</v>
      </c>
      <c r="F57" s="34"/>
      <c r="G57" s="51">
        <v>2.6504629629629625E-3</v>
      </c>
      <c r="H57" s="36">
        <v>38</v>
      </c>
      <c r="I57" s="34"/>
      <c r="J57" s="51">
        <v>2.7083333333333334E-3</v>
      </c>
      <c r="K57" s="36">
        <v>42</v>
      </c>
      <c r="L57" s="34"/>
      <c r="M57" s="4"/>
      <c r="N57" s="58">
        <v>2.7662037037037034E-3</v>
      </c>
      <c r="O57" s="12">
        <v>43</v>
      </c>
      <c r="Q57" s="58">
        <v>2.7662037037037034E-3</v>
      </c>
      <c r="R57" s="11">
        <v>43</v>
      </c>
      <c r="T57" s="55">
        <v>2.8240740740740739E-3</v>
      </c>
      <c r="U57" s="11">
        <v>46</v>
      </c>
      <c r="W57" s="51">
        <v>2.8819444444444444E-3</v>
      </c>
      <c r="X57" s="13">
        <v>50</v>
      </c>
      <c r="AA57">
        <v>16</v>
      </c>
      <c r="AB57" s="52">
        <v>3.1018518518518522E-3</v>
      </c>
      <c r="AC57">
        <v>16</v>
      </c>
    </row>
    <row r="58" spans="1:29" x14ac:dyDescent="0.25">
      <c r="A58" s="56">
        <v>2.5462962962962961E-3</v>
      </c>
      <c r="B58" s="36">
        <v>35</v>
      </c>
      <c r="C58" s="34"/>
      <c r="D58" s="56">
        <v>2.6041666666666665E-3</v>
      </c>
      <c r="E58" s="36">
        <v>35</v>
      </c>
      <c r="F58" s="34"/>
      <c r="G58" s="51">
        <v>2.6620370370370374E-3</v>
      </c>
      <c r="H58" s="36">
        <v>37</v>
      </c>
      <c r="I58" s="34"/>
      <c r="J58" s="51">
        <v>2.7199074074074074E-3</v>
      </c>
      <c r="K58" s="36">
        <v>42</v>
      </c>
      <c r="L58" s="34"/>
      <c r="M58" s="4"/>
      <c r="N58" s="55">
        <v>2.7777777777777779E-3</v>
      </c>
      <c r="O58" s="12">
        <v>42</v>
      </c>
      <c r="Q58" s="55">
        <v>2.7777777777777779E-3</v>
      </c>
      <c r="R58" s="11">
        <v>42</v>
      </c>
      <c r="T58" s="58">
        <v>2.8356481481481479E-3</v>
      </c>
      <c r="U58" s="11">
        <v>45</v>
      </c>
      <c r="W58" s="51">
        <v>2.8935185185185188E-3</v>
      </c>
      <c r="X58" s="13">
        <v>50</v>
      </c>
      <c r="AA58">
        <v>15</v>
      </c>
      <c r="AB58" s="52">
        <v>3.1481481481481482E-3</v>
      </c>
      <c r="AC58">
        <v>15</v>
      </c>
    </row>
    <row r="59" spans="1:29" x14ac:dyDescent="0.25">
      <c r="A59" s="56">
        <v>2.5578703703703705E-3</v>
      </c>
      <c r="B59" s="36">
        <v>34</v>
      </c>
      <c r="C59" s="34"/>
      <c r="D59" s="55">
        <v>2.615740740740741E-3</v>
      </c>
      <c r="E59" s="36">
        <v>34</v>
      </c>
      <c r="F59" s="34"/>
      <c r="G59" s="51">
        <v>2.673611111111111E-3</v>
      </c>
      <c r="H59" s="36">
        <v>37</v>
      </c>
      <c r="I59" s="34"/>
      <c r="J59" s="51">
        <v>2.7314814814814819E-3</v>
      </c>
      <c r="K59" s="36">
        <v>41</v>
      </c>
      <c r="L59" s="34"/>
      <c r="M59" s="4"/>
      <c r="N59" s="58">
        <v>2.7893518518518519E-3</v>
      </c>
      <c r="O59" s="12">
        <v>42</v>
      </c>
      <c r="Q59" s="58">
        <v>2.7893518518518519E-3</v>
      </c>
      <c r="R59" s="11">
        <v>42</v>
      </c>
      <c r="T59" s="55">
        <v>2.8472222222222219E-3</v>
      </c>
      <c r="U59" s="11">
        <v>44</v>
      </c>
      <c r="W59" s="51">
        <v>2.9050925925925928E-3</v>
      </c>
      <c r="X59" s="13">
        <v>49</v>
      </c>
      <c r="AA59">
        <v>14</v>
      </c>
      <c r="AB59" s="52">
        <v>3.1944444444444442E-3</v>
      </c>
      <c r="AC59">
        <v>14</v>
      </c>
    </row>
    <row r="60" spans="1:29" x14ac:dyDescent="0.25">
      <c r="A60" s="56">
        <v>2.5694444444444445E-3</v>
      </c>
      <c r="B60" s="36">
        <v>34</v>
      </c>
      <c r="C60" s="34"/>
      <c r="D60" s="56">
        <v>2.627314814814815E-3</v>
      </c>
      <c r="E60" s="36">
        <v>34</v>
      </c>
      <c r="F60" s="34"/>
      <c r="G60" s="51">
        <v>2.685185185185185E-3</v>
      </c>
      <c r="H60" s="36">
        <v>36</v>
      </c>
      <c r="I60" s="34"/>
      <c r="J60" s="51">
        <v>2.7430555555555559E-3</v>
      </c>
      <c r="K60" s="36">
        <v>41</v>
      </c>
      <c r="L60" s="34"/>
      <c r="M60" s="4"/>
      <c r="N60" s="55">
        <v>2.8009259259259259E-3</v>
      </c>
      <c r="O60" s="12">
        <v>41</v>
      </c>
      <c r="Q60" s="55">
        <v>2.8009259259259259E-3</v>
      </c>
      <c r="R60" s="11">
        <v>41</v>
      </c>
      <c r="T60" s="58">
        <v>2.8587962962962963E-3</v>
      </c>
      <c r="U60" s="11">
        <v>43</v>
      </c>
      <c r="W60" s="51">
        <v>2.9166666666666668E-3</v>
      </c>
      <c r="X60" s="13">
        <v>48</v>
      </c>
      <c r="AA60">
        <v>13</v>
      </c>
      <c r="AB60" s="52">
        <v>3.2407407407407406E-3</v>
      </c>
      <c r="AC60">
        <v>13</v>
      </c>
    </row>
    <row r="61" spans="1:29" x14ac:dyDescent="0.25">
      <c r="A61" s="56">
        <v>2.5810185185185185E-3</v>
      </c>
      <c r="B61" s="36">
        <v>33</v>
      </c>
      <c r="C61" s="34"/>
      <c r="D61" s="55">
        <v>2.6388888888888885E-3</v>
      </c>
      <c r="E61" s="36">
        <v>33</v>
      </c>
      <c r="F61" s="34"/>
      <c r="G61" s="51">
        <v>2.6967592592592594E-3</v>
      </c>
      <c r="H61" s="36">
        <v>36</v>
      </c>
      <c r="I61" s="34"/>
      <c r="J61" s="51">
        <v>2.7546296296296294E-3</v>
      </c>
      <c r="K61" s="36">
        <v>40</v>
      </c>
      <c r="L61" s="34"/>
      <c r="M61" s="4"/>
      <c r="N61" s="58">
        <v>2.8124999999999995E-3</v>
      </c>
      <c r="O61" s="12">
        <v>41</v>
      </c>
      <c r="Q61" s="58">
        <v>2.8124999999999995E-3</v>
      </c>
      <c r="R61" s="11">
        <v>41</v>
      </c>
      <c r="T61" s="55">
        <v>2.8703703703703708E-3</v>
      </c>
      <c r="U61" s="11">
        <v>42</v>
      </c>
      <c r="W61" s="51">
        <v>2.9282407407407412E-3</v>
      </c>
      <c r="X61" s="13">
        <v>47</v>
      </c>
      <c r="AA61">
        <v>12</v>
      </c>
      <c r="AB61" s="52">
        <v>3.2870370370370367E-3</v>
      </c>
      <c r="AC61">
        <v>12</v>
      </c>
    </row>
    <row r="62" spans="1:29" x14ac:dyDescent="0.25">
      <c r="A62" s="56">
        <v>2.5925925925925925E-3</v>
      </c>
      <c r="B62" s="36">
        <v>33</v>
      </c>
      <c r="C62" s="34"/>
      <c r="D62" s="56">
        <v>2.6504629629629625E-3</v>
      </c>
      <c r="E62" s="36">
        <v>33</v>
      </c>
      <c r="F62" s="34"/>
      <c r="G62" s="51">
        <v>2.7083333333333334E-3</v>
      </c>
      <c r="H62" s="36">
        <v>35</v>
      </c>
      <c r="I62" s="34"/>
      <c r="J62" s="51">
        <v>2.7662037037037034E-3</v>
      </c>
      <c r="K62" s="36">
        <v>40</v>
      </c>
      <c r="L62" s="34"/>
      <c r="M62" s="4"/>
      <c r="N62" s="55">
        <v>2.8240740740740739E-3</v>
      </c>
      <c r="O62" s="12">
        <v>40</v>
      </c>
      <c r="Q62" s="55">
        <v>2.8240740740740739E-3</v>
      </c>
      <c r="R62" s="11">
        <v>40</v>
      </c>
      <c r="T62" s="58">
        <v>2.8819444444444444E-3</v>
      </c>
      <c r="U62" s="11">
        <v>41</v>
      </c>
      <c r="W62" s="51">
        <v>2.9398148148148148E-3</v>
      </c>
      <c r="X62" s="13">
        <v>46</v>
      </c>
      <c r="AA62">
        <v>11</v>
      </c>
      <c r="AB62" s="52">
        <v>3.3333333333333335E-3</v>
      </c>
      <c r="AC62">
        <v>11</v>
      </c>
    </row>
    <row r="63" spans="1:29" x14ac:dyDescent="0.25">
      <c r="A63" s="56">
        <v>2.6041666666666665E-3</v>
      </c>
      <c r="B63" s="36">
        <v>32</v>
      </c>
      <c r="C63" s="34"/>
      <c r="D63" s="55">
        <v>2.6620370370370374E-3</v>
      </c>
      <c r="E63" s="36">
        <v>32</v>
      </c>
      <c r="F63" s="34"/>
      <c r="G63" s="51">
        <v>2.7199074074074074E-3</v>
      </c>
      <c r="H63" s="36">
        <v>35</v>
      </c>
      <c r="I63" s="34"/>
      <c r="J63" s="51">
        <v>2.7777777777777779E-3</v>
      </c>
      <c r="K63" s="36">
        <v>39</v>
      </c>
      <c r="L63" s="34"/>
      <c r="M63" s="4"/>
      <c r="N63" s="58">
        <v>2.8356481481481479E-3</v>
      </c>
      <c r="O63" s="12">
        <v>40</v>
      </c>
      <c r="Q63" s="58">
        <v>2.8356481481481479E-3</v>
      </c>
      <c r="R63" s="11">
        <v>40</v>
      </c>
      <c r="T63" s="55">
        <v>2.8935185185185188E-3</v>
      </c>
      <c r="U63" s="11">
        <v>40</v>
      </c>
      <c r="W63" s="51">
        <v>2.9513888888888888E-3</v>
      </c>
      <c r="X63" s="13">
        <v>45</v>
      </c>
      <c r="AA63">
        <v>10</v>
      </c>
      <c r="AB63" s="52">
        <v>3.37962962962963E-3</v>
      </c>
      <c r="AC63">
        <v>10</v>
      </c>
    </row>
    <row r="64" spans="1:29" x14ac:dyDescent="0.25">
      <c r="A64" s="56">
        <v>2.615740740740741E-3</v>
      </c>
      <c r="B64" s="36">
        <v>32</v>
      </c>
      <c r="C64" s="34"/>
      <c r="D64" s="56">
        <v>2.673611111111111E-3</v>
      </c>
      <c r="E64" s="36">
        <v>32</v>
      </c>
      <c r="F64" s="34"/>
      <c r="G64" s="51">
        <v>2.7314814814814819E-3</v>
      </c>
      <c r="H64" s="36">
        <v>34</v>
      </c>
      <c r="I64" s="34"/>
      <c r="J64" s="51">
        <v>2.7893518518518519E-3</v>
      </c>
      <c r="K64" s="36">
        <v>39</v>
      </c>
      <c r="L64" s="34"/>
      <c r="M64" s="4"/>
      <c r="N64" s="55">
        <v>2.8472222222222219E-3</v>
      </c>
      <c r="O64" s="12">
        <v>39</v>
      </c>
      <c r="Q64" s="55">
        <v>2.8472222222222219E-3</v>
      </c>
      <c r="R64" s="11">
        <v>39</v>
      </c>
      <c r="T64" s="58">
        <v>2.9050925925925928E-3</v>
      </c>
      <c r="U64" s="11">
        <v>39</v>
      </c>
      <c r="W64" s="51">
        <v>2.9629629629629628E-3</v>
      </c>
      <c r="X64" s="13">
        <v>44</v>
      </c>
      <c r="AA64">
        <v>9</v>
      </c>
      <c r="AB64" s="52">
        <v>3.425925925925926E-3</v>
      </c>
      <c r="AC64">
        <v>9</v>
      </c>
    </row>
    <row r="65" spans="1:29" x14ac:dyDescent="0.25">
      <c r="A65" s="56">
        <v>2.627314814814815E-3</v>
      </c>
      <c r="B65" s="36">
        <v>31</v>
      </c>
      <c r="C65" s="34"/>
      <c r="D65" s="55">
        <v>2.685185185185185E-3</v>
      </c>
      <c r="E65" s="36">
        <v>31</v>
      </c>
      <c r="F65" s="34"/>
      <c r="G65" s="51">
        <v>2.7430555555555559E-3</v>
      </c>
      <c r="H65" s="36">
        <v>34</v>
      </c>
      <c r="I65" s="34"/>
      <c r="J65" s="51">
        <v>2.8009259259259259E-3</v>
      </c>
      <c r="K65" s="36">
        <v>38</v>
      </c>
      <c r="L65" s="34"/>
      <c r="M65" s="4"/>
      <c r="N65" s="58">
        <v>2.8587962962962963E-3</v>
      </c>
      <c r="O65" s="12">
        <v>39</v>
      </c>
      <c r="Q65" s="58">
        <v>2.8587962962962963E-3</v>
      </c>
      <c r="R65" s="11">
        <v>39</v>
      </c>
      <c r="T65" s="55">
        <v>2.9166666666666668E-3</v>
      </c>
      <c r="U65" s="11">
        <v>39</v>
      </c>
      <c r="W65" s="51">
        <v>2.9745370370370373E-3</v>
      </c>
      <c r="X65" s="13">
        <v>43</v>
      </c>
      <c r="AA65">
        <v>8</v>
      </c>
      <c r="AB65" s="52">
        <v>3.472222222222222E-3</v>
      </c>
      <c r="AC65">
        <v>8</v>
      </c>
    </row>
    <row r="66" spans="1:29" x14ac:dyDescent="0.25">
      <c r="A66" s="56">
        <v>2.6388888888888885E-3</v>
      </c>
      <c r="B66" s="36">
        <v>31</v>
      </c>
      <c r="C66" s="34"/>
      <c r="D66" s="56">
        <v>2.6967592592592594E-3</v>
      </c>
      <c r="E66" s="36">
        <v>31</v>
      </c>
      <c r="F66" s="34"/>
      <c r="G66" s="51">
        <v>2.7546296296296294E-3</v>
      </c>
      <c r="H66" s="36">
        <v>33</v>
      </c>
      <c r="I66" s="34"/>
      <c r="J66" s="51">
        <v>2.8124999999999995E-3</v>
      </c>
      <c r="K66" s="36">
        <v>38</v>
      </c>
      <c r="L66" s="34"/>
      <c r="M66" s="4"/>
      <c r="N66" s="55">
        <v>2.8703703703703708E-3</v>
      </c>
      <c r="O66" s="12">
        <v>38</v>
      </c>
      <c r="Q66" s="55">
        <v>2.8703703703703708E-3</v>
      </c>
      <c r="R66" s="11">
        <v>38</v>
      </c>
      <c r="T66" s="58">
        <v>2.9282407407407412E-3</v>
      </c>
      <c r="U66" s="11">
        <v>38</v>
      </c>
      <c r="W66" s="51">
        <v>2.9861111111111113E-3</v>
      </c>
      <c r="X66" s="13">
        <v>42</v>
      </c>
      <c r="AA66">
        <v>7</v>
      </c>
      <c r="AB66" s="52">
        <v>3.530092592592592E-3</v>
      </c>
      <c r="AC66">
        <v>7</v>
      </c>
    </row>
    <row r="67" spans="1:29" x14ac:dyDescent="0.25">
      <c r="A67" s="56">
        <v>2.6504629629629625E-3</v>
      </c>
      <c r="B67" s="36">
        <v>30</v>
      </c>
      <c r="C67" s="34"/>
      <c r="D67" s="55">
        <v>2.7083333333333334E-3</v>
      </c>
      <c r="E67" s="36">
        <v>30</v>
      </c>
      <c r="F67" s="34"/>
      <c r="G67" s="51">
        <v>2.7662037037037034E-3</v>
      </c>
      <c r="H67" s="36">
        <v>33</v>
      </c>
      <c r="I67" s="34"/>
      <c r="J67" s="51">
        <v>2.8240740740740739E-3</v>
      </c>
      <c r="K67" s="36">
        <v>37</v>
      </c>
      <c r="L67" s="34"/>
      <c r="M67" s="4"/>
      <c r="N67" s="58">
        <v>2.8819444444444444E-3</v>
      </c>
      <c r="O67" s="12">
        <v>38</v>
      </c>
      <c r="Q67" s="58">
        <v>2.8819444444444444E-3</v>
      </c>
      <c r="R67" s="11">
        <v>38</v>
      </c>
      <c r="T67" s="55">
        <v>2.9398148148148148E-3</v>
      </c>
      <c r="U67" s="11">
        <v>38</v>
      </c>
      <c r="W67" s="51">
        <v>2.9976851851851848E-3</v>
      </c>
      <c r="X67" s="13">
        <v>41</v>
      </c>
      <c r="AA67">
        <v>6</v>
      </c>
      <c r="AB67" s="52">
        <v>3.5879629629629629E-3</v>
      </c>
      <c r="AC67">
        <v>6</v>
      </c>
    </row>
    <row r="68" spans="1:29" x14ac:dyDescent="0.25">
      <c r="A68" s="56">
        <v>2.6620370370370374E-3</v>
      </c>
      <c r="B68" s="36">
        <v>30</v>
      </c>
      <c r="C68" s="34"/>
      <c r="D68" s="56">
        <v>2.7199074074074074E-3</v>
      </c>
      <c r="E68" s="36">
        <v>30</v>
      </c>
      <c r="F68" s="34"/>
      <c r="G68" s="51">
        <v>2.7777777777777779E-3</v>
      </c>
      <c r="H68" s="36">
        <v>32</v>
      </c>
      <c r="I68" s="34"/>
      <c r="J68" s="51">
        <v>2.8356481481481479E-3</v>
      </c>
      <c r="K68" s="36">
        <v>37</v>
      </c>
      <c r="L68" s="34"/>
      <c r="M68" s="4"/>
      <c r="N68" s="55">
        <v>2.8935185185185188E-3</v>
      </c>
      <c r="O68" s="12">
        <v>37</v>
      </c>
      <c r="Q68" s="55">
        <v>2.8935185185185188E-3</v>
      </c>
      <c r="R68" s="11">
        <v>37</v>
      </c>
      <c r="T68" s="58">
        <v>2.9513888888888888E-3</v>
      </c>
      <c r="U68" s="11">
        <v>37</v>
      </c>
      <c r="W68" s="51">
        <v>3.0092592592592588E-3</v>
      </c>
      <c r="X68" s="13">
        <v>41</v>
      </c>
      <c r="AA68">
        <v>5</v>
      </c>
      <c r="AB68" s="52">
        <v>3.645833333333333E-3</v>
      </c>
      <c r="AC68">
        <v>5</v>
      </c>
    </row>
    <row r="69" spans="1:29" x14ac:dyDescent="0.25">
      <c r="A69" s="56">
        <v>2.673611111111111E-3</v>
      </c>
      <c r="B69" s="36">
        <v>29</v>
      </c>
      <c r="C69" s="34"/>
      <c r="D69" s="55">
        <v>2.7314814814814819E-3</v>
      </c>
      <c r="E69" s="36">
        <v>29</v>
      </c>
      <c r="F69" s="34"/>
      <c r="G69" s="51">
        <v>2.7893518518518519E-3</v>
      </c>
      <c r="H69" s="36">
        <v>32</v>
      </c>
      <c r="I69" s="34"/>
      <c r="J69" s="51">
        <v>2.8472222222222219E-3</v>
      </c>
      <c r="K69" s="36">
        <v>36</v>
      </c>
      <c r="L69" s="34"/>
      <c r="M69" s="4"/>
      <c r="N69" s="58">
        <v>2.9050925925925928E-3</v>
      </c>
      <c r="O69" s="12">
        <v>37</v>
      </c>
      <c r="Q69" s="58">
        <v>2.9050925925925928E-3</v>
      </c>
      <c r="R69" s="11">
        <v>37</v>
      </c>
      <c r="T69" s="55">
        <v>2.9629629629629628E-3</v>
      </c>
      <c r="U69" s="11">
        <v>37</v>
      </c>
      <c r="W69" s="51">
        <v>3.0208333333333333E-3</v>
      </c>
      <c r="X69" s="13">
        <v>40</v>
      </c>
      <c r="AA69">
        <v>4</v>
      </c>
      <c r="AB69" s="52">
        <v>3.7037037037037034E-3</v>
      </c>
      <c r="AC69">
        <v>4</v>
      </c>
    </row>
    <row r="70" spans="1:29" x14ac:dyDescent="0.25">
      <c r="A70" s="56">
        <v>2.685185185185185E-3</v>
      </c>
      <c r="B70" s="36">
        <v>29</v>
      </c>
      <c r="C70" s="34"/>
      <c r="D70" s="56">
        <v>2.7430555555555559E-3</v>
      </c>
      <c r="E70" s="36">
        <v>29</v>
      </c>
      <c r="F70" s="34"/>
      <c r="G70" s="51">
        <v>2.8009259259259259E-3</v>
      </c>
      <c r="H70" s="36">
        <v>31</v>
      </c>
      <c r="I70" s="34"/>
      <c r="J70" s="51">
        <v>2.8587962962962963E-3</v>
      </c>
      <c r="K70" s="36">
        <v>36</v>
      </c>
      <c r="L70" s="34"/>
      <c r="M70" s="4"/>
      <c r="N70" s="55">
        <v>2.9166666666666668E-3</v>
      </c>
      <c r="O70" s="12">
        <v>36</v>
      </c>
      <c r="Q70" s="55">
        <v>2.9166666666666668E-3</v>
      </c>
      <c r="R70" s="11">
        <v>36</v>
      </c>
      <c r="T70" s="58">
        <v>2.9745370370370373E-3</v>
      </c>
      <c r="U70" s="11">
        <v>36</v>
      </c>
      <c r="W70" s="51">
        <v>3.0324074074074073E-3</v>
      </c>
      <c r="X70" s="13">
        <v>40</v>
      </c>
      <c r="AA70">
        <v>3</v>
      </c>
      <c r="AB70" s="52">
        <v>3.7615740740740739E-3</v>
      </c>
      <c r="AC70">
        <v>3</v>
      </c>
    </row>
    <row r="71" spans="1:29" x14ac:dyDescent="0.25">
      <c r="A71" s="56">
        <v>2.6967592592592594E-3</v>
      </c>
      <c r="B71" s="36">
        <v>28</v>
      </c>
      <c r="C71" s="34"/>
      <c r="D71" s="55">
        <v>2.7546296296296294E-3</v>
      </c>
      <c r="E71" s="36">
        <v>28</v>
      </c>
      <c r="F71" s="34"/>
      <c r="G71" s="51">
        <v>2.8124999999999995E-3</v>
      </c>
      <c r="H71" s="36">
        <v>31</v>
      </c>
      <c r="I71" s="34"/>
      <c r="J71" s="51">
        <v>2.8703703703703708E-3</v>
      </c>
      <c r="K71" s="36">
        <v>35</v>
      </c>
      <c r="L71" s="34"/>
      <c r="M71" s="4"/>
      <c r="N71" s="58">
        <v>2.9282407407407412E-3</v>
      </c>
      <c r="O71" s="12">
        <v>36</v>
      </c>
      <c r="Q71" s="58">
        <v>2.9282407407407412E-3</v>
      </c>
      <c r="R71" s="11">
        <v>36</v>
      </c>
      <c r="T71" s="55">
        <v>2.9861111111111113E-3</v>
      </c>
      <c r="U71" s="11">
        <v>36</v>
      </c>
      <c r="W71" s="51">
        <v>3.0439814814814821E-3</v>
      </c>
      <c r="X71" s="13">
        <v>39</v>
      </c>
      <c r="AA71">
        <v>2</v>
      </c>
      <c r="AB71" s="52">
        <v>3.8194444444444443E-3</v>
      </c>
      <c r="AC71">
        <v>2</v>
      </c>
    </row>
    <row r="72" spans="1:29" x14ac:dyDescent="0.25">
      <c r="A72" s="56">
        <v>2.7083333333333334E-3</v>
      </c>
      <c r="B72" s="36">
        <v>28</v>
      </c>
      <c r="C72" s="34"/>
      <c r="D72" s="56">
        <v>2.7662037037037034E-3</v>
      </c>
      <c r="E72" s="36">
        <v>28</v>
      </c>
      <c r="F72" s="34"/>
      <c r="G72" s="51">
        <v>2.8240740740740739E-3</v>
      </c>
      <c r="H72" s="36">
        <v>30</v>
      </c>
      <c r="I72" s="34"/>
      <c r="J72" s="51">
        <v>2.8819444444444444E-3</v>
      </c>
      <c r="K72" s="36">
        <v>35</v>
      </c>
      <c r="L72" s="34"/>
      <c r="M72" s="4"/>
      <c r="N72" s="55">
        <v>2.9398148148148148E-3</v>
      </c>
      <c r="O72" s="12">
        <v>35</v>
      </c>
      <c r="Q72" s="55">
        <v>2.9398148148148148E-3</v>
      </c>
      <c r="R72" s="11">
        <v>35</v>
      </c>
      <c r="T72" s="58">
        <v>2.9976851851851848E-3</v>
      </c>
      <c r="U72" s="11">
        <v>35</v>
      </c>
      <c r="W72" s="51">
        <v>3.0555555555555557E-3</v>
      </c>
      <c r="X72" s="13">
        <v>39</v>
      </c>
      <c r="AA72">
        <v>1</v>
      </c>
      <c r="AB72" s="52">
        <v>3.8773148148148143E-3</v>
      </c>
      <c r="AC72">
        <v>1</v>
      </c>
    </row>
    <row r="73" spans="1:29" x14ac:dyDescent="0.25">
      <c r="A73" s="57">
        <v>2.7199074074074074E-3</v>
      </c>
      <c r="B73" s="36">
        <v>27</v>
      </c>
      <c r="C73" s="34"/>
      <c r="D73" s="55">
        <v>2.7777777777777779E-3</v>
      </c>
      <c r="E73" s="36">
        <v>27</v>
      </c>
      <c r="F73" s="34"/>
      <c r="G73" s="51">
        <v>2.8356481481481479E-3</v>
      </c>
      <c r="H73" s="36">
        <v>30</v>
      </c>
      <c r="I73" s="34"/>
      <c r="J73" s="51">
        <v>2.8935185185185188E-3</v>
      </c>
      <c r="K73" s="36">
        <v>34</v>
      </c>
      <c r="L73" s="34"/>
      <c r="M73" s="4"/>
      <c r="N73" s="58">
        <v>2.9513888888888888E-3</v>
      </c>
      <c r="O73" s="12">
        <v>35</v>
      </c>
      <c r="Q73" s="58">
        <v>2.9513888888888888E-3</v>
      </c>
      <c r="R73" s="11">
        <v>35</v>
      </c>
      <c r="T73" s="55">
        <v>3.0092592592592588E-3</v>
      </c>
      <c r="U73" s="11">
        <v>35</v>
      </c>
      <c r="W73" s="51">
        <v>3.0671296296296297E-3</v>
      </c>
      <c r="X73" s="13">
        <v>38</v>
      </c>
    </row>
    <row r="74" spans="1:29" x14ac:dyDescent="0.25">
      <c r="A74" s="56">
        <v>2.7314814814814819E-3</v>
      </c>
      <c r="B74" s="36">
        <v>27</v>
      </c>
      <c r="C74" s="34"/>
      <c r="D74" s="56">
        <v>2.7893518518518519E-3</v>
      </c>
      <c r="E74" s="36">
        <v>27</v>
      </c>
      <c r="F74" s="34"/>
      <c r="G74" s="51">
        <v>2.8472222222222219E-3</v>
      </c>
      <c r="H74" s="36">
        <v>29</v>
      </c>
      <c r="I74" s="34"/>
      <c r="J74" s="51">
        <v>2.9050925925925928E-3</v>
      </c>
      <c r="K74" s="36">
        <v>34</v>
      </c>
      <c r="L74" s="34"/>
      <c r="M74" s="4"/>
      <c r="N74" s="55">
        <v>2.9629629629629628E-3</v>
      </c>
      <c r="O74" s="12">
        <v>34</v>
      </c>
      <c r="Q74" s="55">
        <v>2.9629629629629628E-3</v>
      </c>
      <c r="R74" s="11">
        <v>34</v>
      </c>
      <c r="T74" s="58">
        <v>3.0208333333333333E-3</v>
      </c>
      <c r="U74" s="11">
        <v>34</v>
      </c>
      <c r="W74" s="51">
        <v>3.0787037037037037E-3</v>
      </c>
      <c r="X74" s="13">
        <v>38</v>
      </c>
    </row>
    <row r="75" spans="1:29" x14ac:dyDescent="0.25">
      <c r="A75" s="58">
        <v>2.7430555555555559E-3</v>
      </c>
      <c r="B75" s="36">
        <v>26</v>
      </c>
      <c r="D75" s="55">
        <v>2.8009259259259259E-3</v>
      </c>
      <c r="E75" s="36">
        <v>26</v>
      </c>
      <c r="G75" s="51">
        <v>2.8587962962962963E-3</v>
      </c>
      <c r="H75" s="36">
        <v>29</v>
      </c>
      <c r="J75" s="51">
        <v>2.9166666666666668E-3</v>
      </c>
      <c r="K75" s="36">
        <v>33</v>
      </c>
      <c r="N75" s="58">
        <v>2.9745370370370373E-3</v>
      </c>
      <c r="O75" s="12">
        <v>34</v>
      </c>
      <c r="Q75" s="58">
        <v>2.9745370370370373E-3</v>
      </c>
      <c r="R75" s="11">
        <v>34</v>
      </c>
      <c r="T75" s="55">
        <v>3.0324074074074073E-3</v>
      </c>
      <c r="U75" s="11">
        <v>34</v>
      </c>
      <c r="W75" s="51">
        <v>3.0902777777777782E-3</v>
      </c>
      <c r="X75" s="13">
        <v>37</v>
      </c>
    </row>
    <row r="76" spans="1:29" x14ac:dyDescent="0.25">
      <c r="A76" s="58">
        <v>2.7546296296296294E-3</v>
      </c>
      <c r="B76" s="36">
        <v>26</v>
      </c>
      <c r="D76" s="56">
        <v>2.8124999999999995E-3</v>
      </c>
      <c r="E76" s="36">
        <v>26</v>
      </c>
      <c r="G76" s="51">
        <v>2.8703703703703708E-3</v>
      </c>
      <c r="H76" s="36">
        <v>29</v>
      </c>
      <c r="J76" s="51">
        <v>2.9282407407407412E-3</v>
      </c>
      <c r="K76" s="36">
        <v>33</v>
      </c>
      <c r="N76" s="55">
        <v>2.9861111111111113E-3</v>
      </c>
      <c r="O76" s="12">
        <v>34</v>
      </c>
      <c r="Q76" s="55">
        <v>2.9861111111111113E-3</v>
      </c>
      <c r="R76" s="11">
        <v>34</v>
      </c>
      <c r="T76" s="58">
        <v>3.0439814814814821E-3</v>
      </c>
      <c r="U76" s="11">
        <v>34</v>
      </c>
      <c r="W76" s="51">
        <v>3.1018518518518522E-3</v>
      </c>
      <c r="X76" s="13">
        <v>37</v>
      </c>
    </row>
    <row r="77" spans="1:29" x14ac:dyDescent="0.25">
      <c r="A77" s="58">
        <v>2.7662037037037034E-3</v>
      </c>
      <c r="B77" s="36">
        <v>25</v>
      </c>
      <c r="D77" s="55">
        <v>2.8240740740740739E-3</v>
      </c>
      <c r="E77" s="36">
        <v>25</v>
      </c>
      <c r="G77" s="51">
        <v>2.8819444444444444E-3</v>
      </c>
      <c r="H77" s="36">
        <v>28</v>
      </c>
      <c r="J77" s="51">
        <v>2.9398148148148148E-3</v>
      </c>
      <c r="K77" s="36">
        <v>32</v>
      </c>
      <c r="N77" s="58">
        <v>2.9976851851851848E-3</v>
      </c>
      <c r="O77" s="12">
        <v>33</v>
      </c>
      <c r="Q77" s="58">
        <v>2.9976851851851848E-3</v>
      </c>
      <c r="R77" s="11">
        <v>33</v>
      </c>
      <c r="T77" s="55">
        <v>3.0555555555555557E-3</v>
      </c>
      <c r="U77" s="11">
        <v>33</v>
      </c>
      <c r="W77" s="51">
        <v>3.1134259259259257E-3</v>
      </c>
      <c r="X77" s="13">
        <v>37</v>
      </c>
    </row>
    <row r="78" spans="1:29" x14ac:dyDescent="0.25">
      <c r="A78" s="58">
        <v>2.7777777777777779E-3</v>
      </c>
      <c r="B78" s="36">
        <v>25</v>
      </c>
      <c r="D78" s="56">
        <v>2.8356481481481479E-3</v>
      </c>
      <c r="E78" s="36">
        <v>25</v>
      </c>
      <c r="G78" s="51">
        <v>2.8935185185185188E-3</v>
      </c>
      <c r="H78" s="36">
        <v>28</v>
      </c>
      <c r="J78" s="51">
        <v>2.9513888888888888E-3</v>
      </c>
      <c r="K78" s="36">
        <v>32</v>
      </c>
      <c r="N78" s="55">
        <v>3.0092592592592588E-3</v>
      </c>
      <c r="O78" s="12">
        <v>33</v>
      </c>
      <c r="Q78" s="55">
        <v>3.0092592592592588E-3</v>
      </c>
      <c r="R78" s="11">
        <v>33</v>
      </c>
      <c r="T78" s="58">
        <v>3.0671296296296297E-3</v>
      </c>
      <c r="U78" s="11">
        <v>33</v>
      </c>
      <c r="W78" s="51">
        <v>3.1249999999999997E-3</v>
      </c>
      <c r="X78" s="13">
        <v>36</v>
      </c>
    </row>
    <row r="79" spans="1:29" x14ac:dyDescent="0.25">
      <c r="A79" s="58">
        <v>2.7893518518518519E-3</v>
      </c>
      <c r="B79" s="36">
        <v>25</v>
      </c>
      <c r="D79" s="55">
        <v>2.8472222222222219E-3</v>
      </c>
      <c r="E79" s="36">
        <v>24</v>
      </c>
      <c r="G79" s="51">
        <v>2.9050925925925928E-3</v>
      </c>
      <c r="H79" s="36">
        <v>28</v>
      </c>
      <c r="J79" s="51">
        <v>2.9629629629629628E-3</v>
      </c>
      <c r="K79" s="36">
        <v>31</v>
      </c>
      <c r="N79" s="58">
        <v>3.0208333333333333E-3</v>
      </c>
      <c r="O79" s="12">
        <v>33</v>
      </c>
      <c r="Q79" s="58">
        <v>3.0208333333333333E-3</v>
      </c>
      <c r="R79" s="11">
        <v>33</v>
      </c>
      <c r="T79" s="55">
        <v>3.0787037037037037E-3</v>
      </c>
      <c r="U79" s="11">
        <v>33</v>
      </c>
      <c r="W79" s="51">
        <v>3.1365740740740742E-3</v>
      </c>
      <c r="X79" s="13">
        <v>36</v>
      </c>
    </row>
    <row r="80" spans="1:29" x14ac:dyDescent="0.25">
      <c r="A80" s="58">
        <v>2.8009259259259259E-3</v>
      </c>
      <c r="B80" s="36">
        <v>24</v>
      </c>
      <c r="D80" s="56">
        <v>2.8587962962962963E-3</v>
      </c>
      <c r="E80" s="36">
        <v>24</v>
      </c>
      <c r="G80" s="51">
        <v>2.9166666666666668E-3</v>
      </c>
      <c r="H80" s="36">
        <v>27</v>
      </c>
      <c r="J80" s="51">
        <v>2.9745370370370373E-3</v>
      </c>
      <c r="K80" s="36">
        <v>31</v>
      </c>
      <c r="N80" s="55">
        <v>3.0324074074074073E-3</v>
      </c>
      <c r="O80" s="12">
        <v>32</v>
      </c>
      <c r="Q80" s="55">
        <v>3.0324074074074073E-3</v>
      </c>
      <c r="R80" s="11">
        <v>32</v>
      </c>
      <c r="T80" s="58">
        <v>3.0902777777777782E-3</v>
      </c>
      <c r="U80" s="11">
        <v>32</v>
      </c>
      <c r="W80" s="51">
        <v>3.1481481481481482E-3</v>
      </c>
      <c r="X80" s="13">
        <v>36</v>
      </c>
    </row>
    <row r="81" spans="1:24" x14ac:dyDescent="0.25">
      <c r="A81" s="58">
        <v>2.8124999999999995E-3</v>
      </c>
      <c r="B81" s="36">
        <v>24</v>
      </c>
      <c r="D81" s="55">
        <v>2.8703703703703708E-3</v>
      </c>
      <c r="E81" s="36">
        <v>24</v>
      </c>
      <c r="G81" s="51">
        <v>2.9282407407407412E-3</v>
      </c>
      <c r="H81" s="36">
        <v>27</v>
      </c>
      <c r="J81" s="51">
        <v>2.9861111111111113E-3</v>
      </c>
      <c r="K81" s="36">
        <v>30</v>
      </c>
      <c r="N81" s="58">
        <v>3.0439814814814821E-3</v>
      </c>
      <c r="O81" s="12">
        <v>32</v>
      </c>
      <c r="Q81" s="58">
        <v>3.0439814814814821E-3</v>
      </c>
      <c r="R81" s="11">
        <v>32</v>
      </c>
      <c r="T81" s="55">
        <v>3.1018518518518522E-3</v>
      </c>
      <c r="U81" s="11">
        <v>32</v>
      </c>
      <c r="W81" s="51">
        <v>3.1597222222222222E-3</v>
      </c>
      <c r="X81" s="13">
        <v>35</v>
      </c>
    </row>
    <row r="82" spans="1:24" x14ac:dyDescent="0.25">
      <c r="A82" s="58">
        <v>2.8240740740740739E-3</v>
      </c>
      <c r="B82" s="36">
        <v>24</v>
      </c>
      <c r="D82" s="56">
        <v>2.8819444444444444E-3</v>
      </c>
      <c r="E82" s="36">
        <v>23</v>
      </c>
      <c r="G82" s="51">
        <v>2.9398148148148148E-3</v>
      </c>
      <c r="H82" s="36">
        <v>27</v>
      </c>
      <c r="J82" s="51">
        <v>2.9976851851851848E-3</v>
      </c>
      <c r="K82" s="36">
        <v>30</v>
      </c>
      <c r="N82" s="55">
        <v>3.0555555555555557E-3</v>
      </c>
      <c r="O82" s="12">
        <v>32</v>
      </c>
      <c r="Q82" s="55">
        <v>3.0555555555555557E-3</v>
      </c>
      <c r="R82" s="11">
        <v>32</v>
      </c>
      <c r="T82" s="58">
        <v>3.1134259259259257E-3</v>
      </c>
      <c r="U82" s="11">
        <v>32</v>
      </c>
      <c r="W82" s="51">
        <v>3.1712962962962958E-3</v>
      </c>
      <c r="X82" s="13">
        <v>35</v>
      </c>
    </row>
    <row r="83" spans="1:24" x14ac:dyDescent="0.25">
      <c r="A83" s="58">
        <v>2.8356481481481479E-3</v>
      </c>
      <c r="B83" s="36">
        <v>23</v>
      </c>
      <c r="D83" s="55">
        <v>2.8935185185185188E-3</v>
      </c>
      <c r="E83" s="36">
        <v>23</v>
      </c>
      <c r="G83" s="51">
        <v>2.9513888888888888E-3</v>
      </c>
      <c r="H83" s="36">
        <v>26</v>
      </c>
      <c r="J83" s="51">
        <v>3.0092592592592588E-3</v>
      </c>
      <c r="K83" s="36">
        <v>30</v>
      </c>
      <c r="N83" s="58">
        <v>3.0671296296296297E-3</v>
      </c>
      <c r="O83" s="12">
        <v>31</v>
      </c>
      <c r="Q83" s="58">
        <v>3.0671296296296297E-3</v>
      </c>
      <c r="R83" s="11">
        <v>31</v>
      </c>
      <c r="T83" s="55">
        <v>3.1249999999999997E-3</v>
      </c>
      <c r="U83" s="11">
        <v>31</v>
      </c>
      <c r="W83" s="51">
        <v>3.1828703703703702E-3</v>
      </c>
      <c r="X83" s="13">
        <v>35</v>
      </c>
    </row>
    <row r="84" spans="1:24" x14ac:dyDescent="0.25">
      <c r="A84" s="58">
        <v>2.8472222222222219E-3</v>
      </c>
      <c r="B84" s="36">
        <v>23</v>
      </c>
      <c r="D84" s="56">
        <v>2.9050925925925928E-3</v>
      </c>
      <c r="E84" s="36">
        <v>23</v>
      </c>
      <c r="G84" s="51">
        <v>2.9629629629629628E-3</v>
      </c>
      <c r="H84" s="36">
        <v>26</v>
      </c>
      <c r="J84" s="51">
        <v>3.0208333333333333E-3</v>
      </c>
      <c r="K84" s="36">
        <v>29</v>
      </c>
      <c r="N84" s="55">
        <v>3.0787037037037037E-3</v>
      </c>
      <c r="O84" s="12">
        <v>31</v>
      </c>
      <c r="Q84" s="55">
        <v>3.0787037037037037E-3</v>
      </c>
      <c r="R84" s="11">
        <v>31</v>
      </c>
      <c r="T84" s="58">
        <v>3.1365740740740742E-3</v>
      </c>
      <c r="U84" s="11">
        <v>31</v>
      </c>
      <c r="W84" s="51">
        <v>3.1944444444444442E-3</v>
      </c>
      <c r="X84" s="13">
        <v>34</v>
      </c>
    </row>
    <row r="85" spans="1:24" x14ac:dyDescent="0.25">
      <c r="A85" s="58">
        <v>2.8587962962962963E-3</v>
      </c>
      <c r="B85" s="36">
        <v>23</v>
      </c>
      <c r="D85" s="55">
        <v>2.9166666666666668E-3</v>
      </c>
      <c r="E85" s="36">
        <v>22</v>
      </c>
      <c r="G85" s="51">
        <v>2.9745370370370373E-3</v>
      </c>
      <c r="H85" s="36">
        <v>26</v>
      </c>
      <c r="J85" s="51">
        <v>3.0324074074074073E-3</v>
      </c>
      <c r="K85" s="36">
        <v>29</v>
      </c>
      <c r="N85" s="58">
        <v>3.0902777777777782E-3</v>
      </c>
      <c r="O85" s="12">
        <v>31</v>
      </c>
      <c r="Q85" s="58">
        <v>3.0902777777777782E-3</v>
      </c>
      <c r="R85" s="11">
        <v>31</v>
      </c>
      <c r="T85" s="55">
        <v>3.1481481481481482E-3</v>
      </c>
      <c r="U85" s="11">
        <v>31</v>
      </c>
      <c r="W85" s="51">
        <v>3.2060185185185191E-3</v>
      </c>
      <c r="X85" s="13">
        <v>34</v>
      </c>
    </row>
    <row r="86" spans="1:24" x14ac:dyDescent="0.25">
      <c r="A86" s="58">
        <v>2.8703703703703708E-3</v>
      </c>
      <c r="B86" s="36">
        <v>22</v>
      </c>
      <c r="D86" s="56">
        <v>2.9282407407407412E-3</v>
      </c>
      <c r="E86" s="36">
        <v>22</v>
      </c>
      <c r="G86" s="51">
        <v>2.9861111111111113E-3</v>
      </c>
      <c r="H86" s="36">
        <v>25</v>
      </c>
      <c r="J86" s="51">
        <v>3.0439814814814821E-3</v>
      </c>
      <c r="K86" s="36">
        <v>29</v>
      </c>
      <c r="N86" s="55">
        <v>3.1018518518518522E-3</v>
      </c>
      <c r="O86" s="12">
        <v>30</v>
      </c>
      <c r="Q86" s="55">
        <v>3.1018518518518522E-3</v>
      </c>
      <c r="R86" s="11">
        <v>30</v>
      </c>
      <c r="T86" s="58">
        <v>3.1597222222222222E-3</v>
      </c>
      <c r="U86" s="11">
        <v>30</v>
      </c>
      <c r="W86" s="51">
        <v>3.2175925925925926E-3</v>
      </c>
      <c r="X86" s="13">
        <v>34</v>
      </c>
    </row>
    <row r="87" spans="1:24" x14ac:dyDescent="0.25">
      <c r="A87" s="58">
        <v>2.8819444444444444E-3</v>
      </c>
      <c r="B87" s="36">
        <v>22</v>
      </c>
      <c r="D87" s="55">
        <v>2.9398148148148148E-3</v>
      </c>
      <c r="E87" s="36">
        <v>22</v>
      </c>
      <c r="G87" s="51">
        <v>2.9976851851851848E-3</v>
      </c>
      <c r="H87" s="36">
        <v>25</v>
      </c>
      <c r="J87" s="51">
        <v>3.0555555555555557E-3</v>
      </c>
      <c r="K87" s="36">
        <v>28</v>
      </c>
      <c r="N87" s="58">
        <v>3.1134259259259257E-3</v>
      </c>
      <c r="O87" s="12">
        <v>30</v>
      </c>
      <c r="Q87" s="58">
        <v>3.1134259259259257E-3</v>
      </c>
      <c r="R87" s="11">
        <v>30</v>
      </c>
      <c r="T87" s="55">
        <v>3.1712962962962958E-3</v>
      </c>
      <c r="U87" s="11">
        <v>30</v>
      </c>
      <c r="W87" s="51">
        <v>3.2291666666666666E-3</v>
      </c>
      <c r="X87" s="13">
        <v>33</v>
      </c>
    </row>
    <row r="88" spans="1:24" x14ac:dyDescent="0.25">
      <c r="A88" s="58">
        <v>2.8935185185185188E-3</v>
      </c>
      <c r="B88" s="36">
        <v>22</v>
      </c>
      <c r="D88" s="56">
        <v>2.9513888888888888E-3</v>
      </c>
      <c r="E88" s="36">
        <v>21</v>
      </c>
      <c r="G88" s="51">
        <v>3.0092592592592588E-3</v>
      </c>
      <c r="H88" s="36">
        <v>25</v>
      </c>
      <c r="J88" s="51">
        <v>3.0671296296296297E-3</v>
      </c>
      <c r="K88" s="36">
        <v>28</v>
      </c>
      <c r="N88" s="55">
        <v>3.1249999999999997E-3</v>
      </c>
      <c r="O88" s="12">
        <v>30</v>
      </c>
      <c r="Q88" s="55">
        <v>3.1249999999999997E-3</v>
      </c>
      <c r="R88" s="11">
        <v>30</v>
      </c>
      <c r="T88" s="58">
        <v>3.1828703703703702E-3</v>
      </c>
      <c r="U88" s="11">
        <v>30</v>
      </c>
      <c r="W88" s="51">
        <v>3.2407407407407406E-3</v>
      </c>
      <c r="X88" s="13">
        <v>33</v>
      </c>
    </row>
    <row r="89" spans="1:24" x14ac:dyDescent="0.25">
      <c r="A89" s="58">
        <v>2.9050925925925928E-3</v>
      </c>
      <c r="B89" s="36">
        <v>21</v>
      </c>
      <c r="D89" s="55">
        <v>2.9629629629629628E-3</v>
      </c>
      <c r="E89" s="36">
        <v>21</v>
      </c>
      <c r="G89" s="51">
        <v>3.0208333333333333E-3</v>
      </c>
      <c r="H89" s="36">
        <v>24</v>
      </c>
      <c r="J89" s="51">
        <v>3.0787037037037037E-3</v>
      </c>
      <c r="K89" s="36">
        <v>28</v>
      </c>
      <c r="N89" s="58">
        <v>3.1365740740740742E-3</v>
      </c>
      <c r="O89" s="12">
        <v>29</v>
      </c>
      <c r="Q89" s="58">
        <v>3.1365740740740742E-3</v>
      </c>
      <c r="R89" s="11">
        <v>29</v>
      </c>
      <c r="T89" s="55">
        <v>3.1944444444444442E-3</v>
      </c>
      <c r="U89" s="11">
        <v>29</v>
      </c>
      <c r="W89" s="51">
        <v>3.2523148148148151E-3</v>
      </c>
      <c r="X89" s="13">
        <v>33</v>
      </c>
    </row>
    <row r="90" spans="1:24" x14ac:dyDescent="0.25">
      <c r="A90" s="58">
        <v>2.9166666666666668E-3</v>
      </c>
      <c r="B90" s="36">
        <v>21</v>
      </c>
      <c r="D90" s="56">
        <v>2.9745370370370373E-3</v>
      </c>
      <c r="E90" s="36">
        <v>21</v>
      </c>
      <c r="G90" s="51">
        <v>3.0324074074074073E-3</v>
      </c>
      <c r="H90" s="36">
        <v>24</v>
      </c>
      <c r="J90" s="51">
        <v>3.0902777777777782E-3</v>
      </c>
      <c r="K90" s="36">
        <v>27</v>
      </c>
      <c r="N90" s="55">
        <v>3.1481481481481482E-3</v>
      </c>
      <c r="O90" s="12">
        <v>29</v>
      </c>
      <c r="Q90" s="55">
        <v>3.1481481481481482E-3</v>
      </c>
      <c r="R90" s="11">
        <v>29</v>
      </c>
      <c r="T90" s="58">
        <v>3.2060185185185191E-3</v>
      </c>
      <c r="U90" s="11">
        <v>29</v>
      </c>
      <c r="W90" s="51">
        <v>3.2638888888888891E-3</v>
      </c>
      <c r="X90" s="13">
        <v>32</v>
      </c>
    </row>
    <row r="91" spans="1:24" x14ac:dyDescent="0.25">
      <c r="A91" s="58">
        <v>2.9282407407407412E-3</v>
      </c>
      <c r="B91" s="36">
        <v>21</v>
      </c>
      <c r="D91" s="55">
        <v>2.9861111111111113E-3</v>
      </c>
      <c r="E91" s="36">
        <v>20</v>
      </c>
      <c r="G91" s="51">
        <v>3.0439814814814821E-3</v>
      </c>
      <c r="H91" s="36">
        <v>24</v>
      </c>
      <c r="J91" s="51">
        <v>3.1018518518518522E-3</v>
      </c>
      <c r="K91" s="36">
        <v>27</v>
      </c>
      <c r="N91" s="58">
        <v>3.1597222222222222E-3</v>
      </c>
      <c r="O91" s="12">
        <v>29</v>
      </c>
      <c r="Q91" s="58">
        <v>3.1597222222222222E-3</v>
      </c>
      <c r="R91" s="11">
        <v>29</v>
      </c>
      <c r="T91" s="55">
        <v>3.2175925925925926E-3</v>
      </c>
      <c r="U91" s="11">
        <v>29</v>
      </c>
      <c r="W91" s="51">
        <v>3.2754629629629501E-3</v>
      </c>
      <c r="X91" s="13">
        <v>32</v>
      </c>
    </row>
    <row r="92" spans="1:24" x14ac:dyDescent="0.25">
      <c r="A92" s="58">
        <v>2.9398148148148148E-3</v>
      </c>
      <c r="B92" s="36">
        <v>20</v>
      </c>
      <c r="D92" s="56">
        <v>2.9976851851851848E-3</v>
      </c>
      <c r="E92" s="36">
        <v>20</v>
      </c>
      <c r="G92" s="51">
        <v>3.0555555555555557E-3</v>
      </c>
      <c r="H92" s="36">
        <v>23</v>
      </c>
      <c r="J92" s="51">
        <v>3.1134259259259257E-3</v>
      </c>
      <c r="K92" s="36">
        <v>27</v>
      </c>
      <c r="N92" s="55">
        <v>3.1712962962962958E-3</v>
      </c>
      <c r="O92" s="12">
        <v>28</v>
      </c>
      <c r="Q92" s="55">
        <v>3.1712962962962958E-3</v>
      </c>
      <c r="R92" s="11">
        <v>28</v>
      </c>
      <c r="T92" s="58">
        <v>3.2291666666666666E-3</v>
      </c>
      <c r="U92" s="11">
        <v>28</v>
      </c>
      <c r="W92" s="51">
        <v>3.2870370370370367E-3</v>
      </c>
      <c r="X92" s="13">
        <v>32</v>
      </c>
    </row>
    <row r="93" spans="1:24" x14ac:dyDescent="0.25">
      <c r="A93" s="58">
        <v>2.9513888888888888E-3</v>
      </c>
      <c r="B93" s="36">
        <v>20</v>
      </c>
      <c r="D93" s="55">
        <v>3.0092592592592588E-3</v>
      </c>
      <c r="E93" s="36">
        <v>20</v>
      </c>
      <c r="G93" s="51">
        <v>3.0671296296296297E-3</v>
      </c>
      <c r="H93" s="36">
        <v>23</v>
      </c>
      <c r="J93" s="51">
        <v>3.1249999999999997E-3</v>
      </c>
      <c r="K93" s="36">
        <v>26</v>
      </c>
      <c r="N93" s="58">
        <v>3.1828703703703702E-3</v>
      </c>
      <c r="O93" s="12">
        <v>28</v>
      </c>
      <c r="Q93" s="58">
        <v>3.1828703703703702E-3</v>
      </c>
      <c r="R93" s="11">
        <v>28</v>
      </c>
      <c r="T93" s="55">
        <v>3.2407407407407406E-3</v>
      </c>
      <c r="U93" s="11">
        <v>28</v>
      </c>
      <c r="W93" s="51">
        <v>3.2986111111111111E-3</v>
      </c>
      <c r="X93" s="13">
        <v>31</v>
      </c>
    </row>
    <row r="94" spans="1:24" x14ac:dyDescent="0.25">
      <c r="A94" s="58">
        <v>2.9629629629629628E-3</v>
      </c>
      <c r="B94" s="36">
        <v>20</v>
      </c>
      <c r="D94" s="56">
        <v>3.0208333333333333E-3</v>
      </c>
      <c r="E94" s="36">
        <v>19</v>
      </c>
      <c r="G94" s="51">
        <v>3.0787037037037037E-3</v>
      </c>
      <c r="H94" s="36">
        <v>23</v>
      </c>
      <c r="J94" s="51">
        <v>3.1365740740740742E-3</v>
      </c>
      <c r="K94" s="36">
        <v>26</v>
      </c>
      <c r="N94" s="55">
        <v>3.1944444444444442E-3</v>
      </c>
      <c r="O94" s="12">
        <v>28</v>
      </c>
      <c r="Q94" s="55">
        <v>3.1944444444444442E-3</v>
      </c>
      <c r="R94" s="11">
        <v>28</v>
      </c>
      <c r="T94" s="58">
        <v>3.2523148148148151E-3</v>
      </c>
      <c r="U94" s="11">
        <v>28</v>
      </c>
      <c r="W94" s="51">
        <v>3.3101851851851851E-3</v>
      </c>
      <c r="X94" s="13">
        <v>31</v>
      </c>
    </row>
    <row r="95" spans="1:24" x14ac:dyDescent="0.25">
      <c r="A95" s="58">
        <v>2.9745370370370373E-3</v>
      </c>
      <c r="B95" s="36">
        <v>19</v>
      </c>
      <c r="D95" s="55">
        <v>3.0324074074074073E-3</v>
      </c>
      <c r="E95" s="36">
        <v>19</v>
      </c>
      <c r="G95" s="51">
        <v>3.0902777777777782E-3</v>
      </c>
      <c r="H95" s="36">
        <v>22</v>
      </c>
      <c r="J95" s="51">
        <v>3.1481481481481482E-3</v>
      </c>
      <c r="K95" s="36">
        <v>26</v>
      </c>
      <c r="N95" s="58">
        <v>3.2060185185185191E-3</v>
      </c>
      <c r="O95" s="12">
        <v>27</v>
      </c>
      <c r="Q95" s="58">
        <v>3.2060185185185191E-3</v>
      </c>
      <c r="R95" s="11">
        <v>27</v>
      </c>
      <c r="T95" s="55">
        <v>3.2638888888888891E-3</v>
      </c>
      <c r="U95" s="11">
        <v>27</v>
      </c>
      <c r="W95" s="51">
        <v>3.3217592592592591E-3</v>
      </c>
      <c r="X95" s="13">
        <v>31</v>
      </c>
    </row>
    <row r="96" spans="1:24" x14ac:dyDescent="0.25">
      <c r="A96" s="58">
        <v>2.9861111111111113E-3</v>
      </c>
      <c r="B96" s="36">
        <v>19</v>
      </c>
      <c r="D96" s="56">
        <v>3.0439814814814821E-3</v>
      </c>
      <c r="E96" s="36">
        <v>19</v>
      </c>
      <c r="G96" s="51">
        <v>3.1018518518518522E-3</v>
      </c>
      <c r="H96" s="36">
        <v>22</v>
      </c>
      <c r="J96" s="51">
        <v>3.1597222222222222E-3</v>
      </c>
      <c r="K96" s="36">
        <v>25</v>
      </c>
      <c r="N96" s="55">
        <v>3.2175925925925926E-3</v>
      </c>
      <c r="O96" s="12">
        <v>27</v>
      </c>
      <c r="Q96" s="55">
        <v>3.2175925925925926E-3</v>
      </c>
      <c r="R96" s="11">
        <v>27</v>
      </c>
      <c r="T96" s="58">
        <v>3.2754629629629631E-3</v>
      </c>
      <c r="U96" s="11">
        <v>27</v>
      </c>
      <c r="W96" s="51">
        <v>3.3333333333333335E-3</v>
      </c>
      <c r="X96" s="13">
        <v>30</v>
      </c>
    </row>
    <row r="97" spans="1:24" x14ac:dyDescent="0.25">
      <c r="A97" s="58">
        <v>2.9976851851851848E-3</v>
      </c>
      <c r="B97" s="36">
        <v>19</v>
      </c>
      <c r="D97" s="55">
        <v>3.0555555555555557E-3</v>
      </c>
      <c r="E97" s="36">
        <v>19</v>
      </c>
      <c r="G97" s="51">
        <v>3.1134259259259257E-3</v>
      </c>
      <c r="H97" s="36">
        <v>22</v>
      </c>
      <c r="J97" s="51">
        <v>3.1712962962962958E-3</v>
      </c>
      <c r="K97" s="36">
        <v>25</v>
      </c>
      <c r="N97" s="58">
        <v>3.2291666666666666E-3</v>
      </c>
      <c r="O97" s="12">
        <v>27</v>
      </c>
      <c r="Q97" s="58">
        <v>3.2291666666666666E-3</v>
      </c>
      <c r="R97" s="11">
        <v>27</v>
      </c>
      <c r="T97" s="55">
        <v>3.2870370370370367E-3</v>
      </c>
      <c r="U97" s="11">
        <v>27</v>
      </c>
      <c r="W97" s="51">
        <v>3.3449074074074071E-3</v>
      </c>
      <c r="X97" s="13">
        <v>30</v>
      </c>
    </row>
    <row r="98" spans="1:24" x14ac:dyDescent="0.25">
      <c r="A98" s="58">
        <v>3.0092592592592588E-3</v>
      </c>
      <c r="B98" s="36">
        <v>18</v>
      </c>
      <c r="D98" s="56">
        <v>3.0671296296296297E-3</v>
      </c>
      <c r="E98" s="36">
        <v>18</v>
      </c>
      <c r="G98" s="51">
        <v>3.1249999999999997E-3</v>
      </c>
      <c r="H98" s="36">
        <v>21</v>
      </c>
      <c r="J98" s="51">
        <v>3.1828703703703702E-3</v>
      </c>
      <c r="K98" s="36">
        <v>25</v>
      </c>
      <c r="N98" s="55">
        <v>3.2407407407407406E-3</v>
      </c>
      <c r="O98" s="12">
        <v>26</v>
      </c>
      <c r="Q98" s="55">
        <v>3.2407407407407406E-3</v>
      </c>
      <c r="R98" s="11">
        <v>26</v>
      </c>
      <c r="T98" s="58">
        <v>3.2986111111111111E-3</v>
      </c>
      <c r="U98" s="11">
        <v>26</v>
      </c>
      <c r="W98" s="51">
        <v>3.3564814814814811E-3</v>
      </c>
      <c r="X98" s="13">
        <v>30</v>
      </c>
    </row>
    <row r="99" spans="1:24" x14ac:dyDescent="0.25">
      <c r="A99" s="58">
        <v>3.0208333333333333E-3</v>
      </c>
      <c r="B99" s="36">
        <v>18</v>
      </c>
      <c r="D99" s="55">
        <v>3.0787037037037037E-3</v>
      </c>
      <c r="E99" s="36">
        <v>18</v>
      </c>
      <c r="G99" s="51">
        <v>3.1365740740740742E-3</v>
      </c>
      <c r="H99" s="36">
        <v>21</v>
      </c>
      <c r="J99" s="51">
        <v>3.1944444444444442E-3</v>
      </c>
      <c r="K99" s="36">
        <v>24</v>
      </c>
      <c r="N99" s="58">
        <v>3.2523148148148151E-3</v>
      </c>
      <c r="O99" s="12">
        <v>26</v>
      </c>
      <c r="Q99" s="58">
        <v>3.2523148148148151E-3</v>
      </c>
      <c r="R99" s="11">
        <v>26</v>
      </c>
      <c r="T99" s="55">
        <v>3.3101851851851851E-3</v>
      </c>
      <c r="U99" s="11">
        <v>26</v>
      </c>
      <c r="W99" s="51">
        <v>3.3680555555555551E-3</v>
      </c>
      <c r="X99" s="13">
        <v>29</v>
      </c>
    </row>
    <row r="100" spans="1:24" x14ac:dyDescent="0.25">
      <c r="A100" s="58">
        <v>3.0324074074074073E-3</v>
      </c>
      <c r="B100" s="36">
        <v>18</v>
      </c>
      <c r="D100" s="56">
        <v>3.0902777777777782E-3</v>
      </c>
      <c r="E100" s="36">
        <v>18</v>
      </c>
      <c r="G100" s="51">
        <v>3.1481481481481482E-3</v>
      </c>
      <c r="H100" s="36">
        <v>21</v>
      </c>
      <c r="J100" s="51">
        <v>3.2060185185185191E-3</v>
      </c>
      <c r="K100" s="36">
        <v>24</v>
      </c>
      <c r="N100" s="55">
        <v>3.2638888888888891E-3</v>
      </c>
      <c r="O100" s="12">
        <v>26</v>
      </c>
      <c r="Q100" s="55">
        <v>3.2638888888888891E-3</v>
      </c>
      <c r="R100" s="11">
        <v>26</v>
      </c>
      <c r="T100" s="58">
        <v>3.3217592592592591E-3</v>
      </c>
      <c r="U100" s="11">
        <v>26</v>
      </c>
      <c r="W100" s="51">
        <v>3.37962962962963E-3</v>
      </c>
      <c r="X100" s="13">
        <v>29</v>
      </c>
    </row>
    <row r="101" spans="1:24" x14ac:dyDescent="0.25">
      <c r="A101" s="58">
        <v>3.0439814814814821E-3</v>
      </c>
      <c r="B101" s="36">
        <v>17</v>
      </c>
      <c r="D101" s="55">
        <v>3.1018518518518522E-3</v>
      </c>
      <c r="E101" s="36">
        <v>18</v>
      </c>
      <c r="G101" s="51">
        <v>3.1597222222222222E-3</v>
      </c>
      <c r="H101" s="36">
        <v>20</v>
      </c>
      <c r="J101" s="51">
        <v>3.2175925925925926E-3</v>
      </c>
      <c r="K101" s="36">
        <v>24</v>
      </c>
      <c r="N101" s="58">
        <v>3.2754629629629631E-3</v>
      </c>
      <c r="O101" s="12">
        <v>25</v>
      </c>
      <c r="Q101" s="58">
        <v>3.2754629629629631E-3</v>
      </c>
      <c r="R101" s="11">
        <v>25</v>
      </c>
      <c r="T101" s="55">
        <v>3.3333333333333335E-3</v>
      </c>
      <c r="U101" s="11">
        <v>25</v>
      </c>
      <c r="W101" s="51">
        <v>3.3912037037037036E-3</v>
      </c>
      <c r="X101" s="13">
        <v>29</v>
      </c>
    </row>
    <row r="102" spans="1:24" x14ac:dyDescent="0.25">
      <c r="A102" s="58">
        <v>3.0555555555555557E-3</v>
      </c>
      <c r="B102" s="36">
        <v>17</v>
      </c>
      <c r="D102" s="56">
        <v>3.1134259259259257E-3</v>
      </c>
      <c r="E102" s="36">
        <v>17</v>
      </c>
      <c r="G102" s="51">
        <v>3.1712962962962958E-3</v>
      </c>
      <c r="H102" s="36">
        <v>20</v>
      </c>
      <c r="J102" s="51">
        <v>3.2291666666666666E-3</v>
      </c>
      <c r="K102" s="36">
        <v>23</v>
      </c>
      <c r="N102" s="55">
        <v>3.2870370370370367E-3</v>
      </c>
      <c r="O102" s="12">
        <v>25</v>
      </c>
      <c r="Q102" s="55">
        <v>3.2870370370370367E-3</v>
      </c>
      <c r="R102" s="11">
        <v>25</v>
      </c>
      <c r="T102" s="58">
        <v>3.3449074074074071E-3</v>
      </c>
      <c r="U102" s="11">
        <v>25</v>
      </c>
      <c r="W102" s="51">
        <v>3.4027777777777784E-3</v>
      </c>
      <c r="X102" s="13">
        <v>28</v>
      </c>
    </row>
    <row r="103" spans="1:24" x14ac:dyDescent="0.25">
      <c r="A103" s="58">
        <v>3.0671296296296297E-3</v>
      </c>
      <c r="B103" s="36">
        <v>17</v>
      </c>
      <c r="D103" s="55">
        <v>3.1249999999999997E-3</v>
      </c>
      <c r="E103" s="36">
        <v>17</v>
      </c>
      <c r="G103" s="51">
        <v>3.1828703703703702E-3</v>
      </c>
      <c r="H103" s="36">
        <v>20</v>
      </c>
      <c r="J103" s="51">
        <v>3.2407407407407406E-3</v>
      </c>
      <c r="K103" s="36">
        <v>23</v>
      </c>
      <c r="N103" s="58">
        <v>3.2986111111111111E-3</v>
      </c>
      <c r="O103" s="12">
        <v>25</v>
      </c>
      <c r="Q103" s="58">
        <v>3.2986111111111111E-3</v>
      </c>
      <c r="R103" s="11">
        <v>25</v>
      </c>
      <c r="T103" s="55">
        <v>3.3564814814814811E-3</v>
      </c>
      <c r="U103" s="11">
        <v>25</v>
      </c>
      <c r="W103" s="51">
        <v>3.414351851851852E-3</v>
      </c>
      <c r="X103" s="13">
        <v>28</v>
      </c>
    </row>
    <row r="104" spans="1:24" x14ac:dyDescent="0.25">
      <c r="A104" s="58">
        <v>3.0787037037037037E-3</v>
      </c>
      <c r="B104" s="36">
        <v>16</v>
      </c>
      <c r="D104" s="56">
        <v>3.1365740740740742E-3</v>
      </c>
      <c r="E104" s="36">
        <v>17</v>
      </c>
      <c r="G104" s="51">
        <v>3.1944444444444442E-3</v>
      </c>
      <c r="H104" s="36">
        <v>19</v>
      </c>
      <c r="J104" s="51">
        <v>3.2523148148148151E-3</v>
      </c>
      <c r="K104" s="36">
        <v>23</v>
      </c>
      <c r="N104" s="55">
        <v>3.3101851851851851E-3</v>
      </c>
      <c r="O104" s="12">
        <v>24</v>
      </c>
      <c r="Q104" s="55">
        <v>3.3101851851851851E-3</v>
      </c>
      <c r="R104" s="11">
        <v>24</v>
      </c>
      <c r="T104" s="58">
        <v>3.3680555555555551E-3</v>
      </c>
      <c r="U104" s="11">
        <v>24</v>
      </c>
      <c r="W104" s="51">
        <v>3.425925925925926E-3</v>
      </c>
      <c r="X104" s="13">
        <v>28</v>
      </c>
    </row>
    <row r="105" spans="1:24" x14ac:dyDescent="0.25">
      <c r="A105" s="58">
        <v>3.0902777777777782E-3</v>
      </c>
      <c r="B105" s="36">
        <v>16</v>
      </c>
      <c r="D105" s="55">
        <v>3.1481481481481482E-3</v>
      </c>
      <c r="E105" s="36">
        <v>17</v>
      </c>
      <c r="G105" s="51">
        <v>3.2060185185185191E-3</v>
      </c>
      <c r="H105" s="36">
        <v>19</v>
      </c>
      <c r="J105" s="51">
        <v>3.2638888888888891E-3</v>
      </c>
      <c r="K105" s="36">
        <v>22</v>
      </c>
      <c r="N105" s="58">
        <v>3.3217592592592591E-3</v>
      </c>
      <c r="O105" s="12">
        <v>24</v>
      </c>
      <c r="Q105" s="58">
        <v>3.3217592592592591E-3</v>
      </c>
      <c r="R105" s="11">
        <v>24</v>
      </c>
      <c r="T105" s="55">
        <v>3.37962962962963E-3</v>
      </c>
      <c r="U105" s="11">
        <v>24</v>
      </c>
      <c r="W105" s="51">
        <v>3.4375E-3</v>
      </c>
      <c r="X105" s="13">
        <v>27</v>
      </c>
    </row>
    <row r="106" spans="1:24" x14ac:dyDescent="0.25">
      <c r="A106" s="58">
        <v>3.1018518518518522E-3</v>
      </c>
      <c r="B106" s="36">
        <v>16</v>
      </c>
      <c r="D106" s="56">
        <v>3.1597222222222222E-3</v>
      </c>
      <c r="E106" s="36">
        <v>16</v>
      </c>
      <c r="G106" s="51">
        <v>3.2175925925925926E-3</v>
      </c>
      <c r="H106" s="36">
        <v>19</v>
      </c>
      <c r="J106" s="51">
        <v>3.2754629629629501E-3</v>
      </c>
      <c r="K106" s="36">
        <v>22</v>
      </c>
      <c r="N106" s="55">
        <v>3.3333333333333335E-3</v>
      </c>
      <c r="O106" s="12">
        <v>24</v>
      </c>
      <c r="Q106" s="55">
        <v>3.3333333333333335E-3</v>
      </c>
      <c r="R106" s="11">
        <v>24</v>
      </c>
      <c r="T106" s="58">
        <v>3.3912037037037036E-3</v>
      </c>
      <c r="U106" s="11">
        <v>24</v>
      </c>
      <c r="W106" s="51">
        <v>3.4490740740740745E-3</v>
      </c>
      <c r="X106" s="13">
        <v>27</v>
      </c>
    </row>
    <row r="107" spans="1:24" x14ac:dyDescent="0.25">
      <c r="A107" s="58">
        <v>3.1134259259259257E-3</v>
      </c>
      <c r="B107" s="36">
        <v>15</v>
      </c>
      <c r="D107" s="55">
        <v>3.1712962962962958E-3</v>
      </c>
      <c r="E107" s="36">
        <v>16</v>
      </c>
      <c r="G107" s="51">
        <v>3.2291666666666666E-3</v>
      </c>
      <c r="H107" s="36">
        <v>18</v>
      </c>
      <c r="J107" s="51">
        <v>3.2870370370370367E-3</v>
      </c>
      <c r="K107" s="36">
        <v>22</v>
      </c>
      <c r="N107" s="58">
        <v>3.3449074074074071E-3</v>
      </c>
      <c r="O107" s="12">
        <v>23</v>
      </c>
      <c r="Q107" s="58">
        <v>3.3449074074074071E-3</v>
      </c>
      <c r="R107" s="11">
        <v>23</v>
      </c>
      <c r="T107" s="55">
        <v>3.4027777777777784E-3</v>
      </c>
      <c r="U107" s="11">
        <v>23</v>
      </c>
      <c r="W107" s="51">
        <v>3.4606481481481485E-3</v>
      </c>
      <c r="X107" s="13">
        <v>27</v>
      </c>
    </row>
    <row r="108" spans="1:24" x14ac:dyDescent="0.25">
      <c r="A108" s="58">
        <v>3.1249999999999997E-3</v>
      </c>
      <c r="B108" s="36">
        <v>15</v>
      </c>
      <c r="D108" s="56">
        <v>3.1828703703703702E-3</v>
      </c>
      <c r="E108" s="36">
        <v>16</v>
      </c>
      <c r="G108" s="51">
        <v>3.2407407407407406E-3</v>
      </c>
      <c r="H108" s="36">
        <v>18</v>
      </c>
      <c r="J108" s="51">
        <v>3.2986111111111111E-3</v>
      </c>
      <c r="K108" s="36">
        <v>21</v>
      </c>
      <c r="N108" s="55">
        <v>3.3564814814814811E-3</v>
      </c>
      <c r="O108" s="12">
        <v>23</v>
      </c>
      <c r="Q108" s="55">
        <v>3.3564814814814811E-3</v>
      </c>
      <c r="R108" s="11">
        <v>23</v>
      </c>
      <c r="T108" s="58">
        <v>3.414351851851852E-3</v>
      </c>
      <c r="U108" s="11">
        <v>23</v>
      </c>
      <c r="W108" s="51">
        <v>3.472222222222222E-3</v>
      </c>
      <c r="X108" s="13">
        <v>26</v>
      </c>
    </row>
    <row r="109" spans="1:24" x14ac:dyDescent="0.25">
      <c r="A109" s="58">
        <v>3.1365740740740742E-3</v>
      </c>
      <c r="B109" s="36">
        <v>15</v>
      </c>
      <c r="D109" s="55">
        <v>3.1944444444444442E-3</v>
      </c>
      <c r="E109" s="36">
        <v>16</v>
      </c>
      <c r="G109" s="51">
        <v>3.2523148148148151E-3</v>
      </c>
      <c r="H109" s="36">
        <v>18</v>
      </c>
      <c r="J109" s="51">
        <v>3.3101851851851851E-3</v>
      </c>
      <c r="K109" s="36">
        <v>21</v>
      </c>
      <c r="N109" s="58">
        <v>3.3680555555555551E-3</v>
      </c>
      <c r="O109" s="12">
        <v>23</v>
      </c>
      <c r="Q109" s="58">
        <v>3.3680555555555551E-3</v>
      </c>
      <c r="R109" s="11">
        <v>23</v>
      </c>
      <c r="T109" s="55">
        <v>3.425925925925926E-3</v>
      </c>
      <c r="U109" s="11">
        <v>23</v>
      </c>
      <c r="W109" s="51">
        <v>3.483796296296296E-3</v>
      </c>
      <c r="X109" s="13">
        <v>26</v>
      </c>
    </row>
    <row r="110" spans="1:24" x14ac:dyDescent="0.25">
      <c r="A110" s="58">
        <v>3.1481481481481482E-3</v>
      </c>
      <c r="B110" s="36">
        <v>15</v>
      </c>
      <c r="D110" s="56">
        <v>3.2060185185185191E-3</v>
      </c>
      <c r="E110" s="36">
        <v>15</v>
      </c>
      <c r="G110" s="51">
        <v>3.2638888888888891E-3</v>
      </c>
      <c r="H110" s="36">
        <v>17</v>
      </c>
      <c r="J110" s="51">
        <v>3.3217592592592591E-3</v>
      </c>
      <c r="K110" s="36">
        <v>21</v>
      </c>
      <c r="N110" s="55">
        <v>3.37962962962963E-3</v>
      </c>
      <c r="O110" s="12">
        <v>22</v>
      </c>
      <c r="Q110" s="55">
        <v>3.37962962962963E-3</v>
      </c>
      <c r="R110" s="11">
        <v>22</v>
      </c>
      <c r="T110" s="58">
        <v>3.4375E-3</v>
      </c>
      <c r="U110" s="11">
        <v>22</v>
      </c>
      <c r="W110" s="51">
        <v>3.4953703703703705E-3</v>
      </c>
      <c r="X110" s="13">
        <v>26</v>
      </c>
    </row>
    <row r="111" spans="1:24" x14ac:dyDescent="0.25">
      <c r="A111" s="58">
        <v>3.1597222222222222E-3</v>
      </c>
      <c r="B111" s="36">
        <v>14</v>
      </c>
      <c r="D111" s="55">
        <v>3.2175925925925926E-3</v>
      </c>
      <c r="E111" s="36">
        <v>15</v>
      </c>
      <c r="G111" s="51">
        <v>3.2754629629629501E-3</v>
      </c>
      <c r="H111" s="36">
        <v>17</v>
      </c>
      <c r="J111" s="51">
        <v>3.3333333333333335E-3</v>
      </c>
      <c r="K111" s="36">
        <v>20</v>
      </c>
      <c r="N111" s="58">
        <v>3.3912037037037036E-3</v>
      </c>
      <c r="O111" s="12">
        <v>22</v>
      </c>
      <c r="Q111" s="58">
        <v>3.3912037037037036E-3</v>
      </c>
      <c r="R111" s="11">
        <v>22</v>
      </c>
      <c r="T111" s="55">
        <v>3.4490740740740745E-3</v>
      </c>
      <c r="U111" s="11">
        <v>22</v>
      </c>
      <c r="W111" s="51">
        <v>3.5069444444444445E-3</v>
      </c>
      <c r="X111" s="13">
        <v>25</v>
      </c>
    </row>
    <row r="112" spans="1:24" x14ac:dyDescent="0.25">
      <c r="A112" s="58">
        <v>3.1712962962962958E-3</v>
      </c>
      <c r="B112" s="36">
        <v>14</v>
      </c>
      <c r="D112" s="56">
        <v>3.2291666666666666E-3</v>
      </c>
      <c r="E112" s="36">
        <v>15</v>
      </c>
      <c r="G112" s="51">
        <v>3.2870370370370367E-3</v>
      </c>
      <c r="H112" s="36">
        <v>17</v>
      </c>
      <c r="J112" s="51">
        <v>3.3449074074074071E-3</v>
      </c>
      <c r="K112" s="36">
        <v>20</v>
      </c>
      <c r="N112" s="55">
        <v>3.4027777777777784E-3</v>
      </c>
      <c r="O112" s="12">
        <v>22</v>
      </c>
      <c r="Q112" s="55">
        <v>3.4027777777777784E-3</v>
      </c>
      <c r="R112" s="11">
        <v>22</v>
      </c>
      <c r="T112" s="58">
        <v>3.4606481481481485E-3</v>
      </c>
      <c r="U112" s="11">
        <v>22</v>
      </c>
      <c r="W112" s="51">
        <v>3.5185185185185185E-3</v>
      </c>
      <c r="X112" s="13">
        <v>25</v>
      </c>
    </row>
    <row r="113" spans="1:24" x14ac:dyDescent="0.25">
      <c r="A113" s="58">
        <v>3.1828703703703702E-3</v>
      </c>
      <c r="B113" s="36">
        <v>14</v>
      </c>
      <c r="D113" s="55">
        <v>3.2407407407407406E-3</v>
      </c>
      <c r="E113" s="36">
        <v>15</v>
      </c>
      <c r="G113" s="51">
        <v>3.2986111111111111E-3</v>
      </c>
      <c r="H113" s="36">
        <v>16</v>
      </c>
      <c r="J113" s="51">
        <v>3.3564814814814811E-3</v>
      </c>
      <c r="K113" s="36">
        <v>20</v>
      </c>
      <c r="N113" s="58">
        <v>3.414351851851852E-3</v>
      </c>
      <c r="O113" s="12">
        <v>21</v>
      </c>
      <c r="Q113" s="58">
        <v>3.414351851851852E-3</v>
      </c>
      <c r="R113" s="11">
        <v>21</v>
      </c>
      <c r="T113" s="55">
        <v>3.472222222222222E-3</v>
      </c>
      <c r="U113" s="11">
        <v>21</v>
      </c>
      <c r="W113" s="51">
        <v>3.530092592592592E-3</v>
      </c>
      <c r="X113" s="13">
        <v>25</v>
      </c>
    </row>
    <row r="114" spans="1:24" x14ac:dyDescent="0.25">
      <c r="A114" s="58">
        <v>3.1944444444444442E-3</v>
      </c>
      <c r="B114" s="36">
        <v>14</v>
      </c>
      <c r="D114" s="56">
        <v>3.2523148148148151E-3</v>
      </c>
      <c r="E114" s="36">
        <v>14</v>
      </c>
      <c r="G114" s="51">
        <v>3.3101851851851851E-3</v>
      </c>
      <c r="H114" s="36">
        <v>16</v>
      </c>
      <c r="J114" s="51">
        <v>3.3680555555555551E-3</v>
      </c>
      <c r="K114" s="36">
        <v>19</v>
      </c>
      <c r="N114" s="55">
        <v>3.425925925925926E-3</v>
      </c>
      <c r="O114" s="12">
        <v>21</v>
      </c>
      <c r="Q114" s="55">
        <v>3.425925925925926E-3</v>
      </c>
      <c r="R114" s="11">
        <v>21</v>
      </c>
      <c r="T114" s="58">
        <v>3.483796296296296E-3</v>
      </c>
      <c r="U114" s="11">
        <v>21</v>
      </c>
      <c r="W114" s="51">
        <v>3.5416666666666665E-3</v>
      </c>
      <c r="X114" s="13">
        <v>24</v>
      </c>
    </row>
    <row r="115" spans="1:24" x14ac:dyDescent="0.25">
      <c r="A115" s="58">
        <v>3.2060185185185191E-3</v>
      </c>
      <c r="B115" s="36">
        <v>13</v>
      </c>
      <c r="D115" s="55">
        <v>3.2638888888888891E-3</v>
      </c>
      <c r="E115" s="36">
        <v>14</v>
      </c>
      <c r="G115" s="51">
        <v>3.3217592592592591E-3</v>
      </c>
      <c r="H115" s="36">
        <v>16</v>
      </c>
      <c r="J115" s="51">
        <v>3.37962962962963E-3</v>
      </c>
      <c r="K115" s="36">
        <v>19</v>
      </c>
      <c r="N115" s="58">
        <v>3.4375E-3</v>
      </c>
      <c r="O115" s="12">
        <v>21</v>
      </c>
      <c r="Q115" s="58">
        <v>3.4375E-3</v>
      </c>
      <c r="R115" s="11">
        <v>21</v>
      </c>
      <c r="T115" s="55">
        <v>3.4953703703703705E-3</v>
      </c>
      <c r="U115" s="11">
        <v>21</v>
      </c>
      <c r="W115" s="51">
        <v>3.5532407407407405E-3</v>
      </c>
      <c r="X115" s="13">
        <v>24</v>
      </c>
    </row>
    <row r="116" spans="1:24" x14ac:dyDescent="0.25">
      <c r="A116" s="58">
        <v>3.2175925925925926E-3</v>
      </c>
      <c r="B116" s="36">
        <v>13</v>
      </c>
      <c r="D116" s="56">
        <v>3.2754629629629631E-3</v>
      </c>
      <c r="E116" s="36">
        <v>14</v>
      </c>
      <c r="G116" s="51">
        <v>3.3333333333333335E-3</v>
      </c>
      <c r="H116" s="36">
        <v>15</v>
      </c>
      <c r="J116" s="51">
        <v>3.3912037037037036E-3</v>
      </c>
      <c r="K116" s="36">
        <v>19</v>
      </c>
      <c r="N116" s="55">
        <v>3.4490740740740745E-3</v>
      </c>
      <c r="O116" s="12">
        <v>20</v>
      </c>
      <c r="Q116" s="55">
        <v>3.4490740740740745E-3</v>
      </c>
      <c r="R116" s="11">
        <v>20</v>
      </c>
      <c r="T116" s="58">
        <v>3.5069444444444445E-3</v>
      </c>
      <c r="U116" s="11">
        <v>20</v>
      </c>
      <c r="W116" s="51">
        <v>3.5648148148148154E-3</v>
      </c>
      <c r="X116" s="13">
        <v>24</v>
      </c>
    </row>
    <row r="117" spans="1:24" x14ac:dyDescent="0.25">
      <c r="A117" s="58">
        <v>3.2291666666666666E-3</v>
      </c>
      <c r="B117" s="36">
        <v>13</v>
      </c>
      <c r="D117" s="55">
        <v>3.2870370370370367E-3</v>
      </c>
      <c r="E117" s="36">
        <v>14</v>
      </c>
      <c r="G117" s="51">
        <v>3.3449074074074071E-3</v>
      </c>
      <c r="H117" s="36">
        <v>15</v>
      </c>
      <c r="J117" s="51">
        <v>3.4027777777777784E-3</v>
      </c>
      <c r="K117" s="36">
        <v>19</v>
      </c>
      <c r="N117" s="58">
        <v>3.4606481481481485E-3</v>
      </c>
      <c r="O117" s="12">
        <v>20</v>
      </c>
      <c r="Q117" s="58">
        <v>3.4606481481481485E-3</v>
      </c>
      <c r="R117" s="11">
        <v>20</v>
      </c>
      <c r="T117" s="55">
        <v>3.5185185185185185E-3</v>
      </c>
      <c r="U117" s="11">
        <v>20</v>
      </c>
      <c r="W117" s="51">
        <v>3.5763888888888894E-3</v>
      </c>
      <c r="X117" s="13">
        <v>23</v>
      </c>
    </row>
    <row r="118" spans="1:24" x14ac:dyDescent="0.25">
      <c r="A118" s="58">
        <v>3.2407407407407406E-3</v>
      </c>
      <c r="B118" s="36">
        <v>13</v>
      </c>
      <c r="D118" s="56">
        <v>3.2986111111111111E-3</v>
      </c>
      <c r="E118" s="36">
        <v>13</v>
      </c>
      <c r="G118" s="51">
        <v>3.3564814814814811E-3</v>
      </c>
      <c r="H118" s="36">
        <v>15</v>
      </c>
      <c r="J118" s="51">
        <v>3.414351851851852E-3</v>
      </c>
      <c r="K118" s="36">
        <v>18</v>
      </c>
      <c r="N118" s="55">
        <v>3.472222222222222E-3</v>
      </c>
      <c r="O118" s="12">
        <v>20</v>
      </c>
      <c r="Q118" s="55">
        <v>3.472222222222222E-3</v>
      </c>
      <c r="R118" s="11">
        <v>20</v>
      </c>
      <c r="T118" s="58">
        <v>3.530092592592592E-3</v>
      </c>
      <c r="U118" s="11">
        <v>20</v>
      </c>
      <c r="W118" s="51">
        <v>3.5879629629629629E-3</v>
      </c>
      <c r="X118" s="13">
        <v>23</v>
      </c>
    </row>
    <row r="119" spans="1:24" x14ac:dyDescent="0.25">
      <c r="A119" s="58">
        <v>3.2523148148148151E-3</v>
      </c>
      <c r="B119" s="36">
        <v>12</v>
      </c>
      <c r="D119" s="55">
        <v>3.3101851851851851E-3</v>
      </c>
      <c r="E119" s="36">
        <v>13</v>
      </c>
      <c r="G119" s="51">
        <v>3.3680555555555551E-3</v>
      </c>
      <c r="H119" s="36">
        <v>14</v>
      </c>
      <c r="J119" s="51">
        <v>3.425925925925926E-3</v>
      </c>
      <c r="K119" s="36">
        <v>18</v>
      </c>
      <c r="N119" s="58">
        <v>3.483796296296296E-3</v>
      </c>
      <c r="O119" s="12">
        <v>19</v>
      </c>
      <c r="Q119" s="58">
        <v>3.483796296296296E-3</v>
      </c>
      <c r="R119" s="11">
        <v>19</v>
      </c>
      <c r="T119" s="55">
        <v>3.5416666666666665E-3</v>
      </c>
      <c r="U119" s="11">
        <v>19</v>
      </c>
      <c r="W119" s="51">
        <v>3.5995370370370369E-3</v>
      </c>
      <c r="X119" s="13">
        <v>23</v>
      </c>
    </row>
    <row r="120" spans="1:24" x14ac:dyDescent="0.25">
      <c r="A120" s="58">
        <v>3.2638888888888891E-3</v>
      </c>
      <c r="B120" s="36">
        <v>12</v>
      </c>
      <c r="D120" s="56">
        <v>3.3217592592592591E-3</v>
      </c>
      <c r="E120" s="36">
        <v>13</v>
      </c>
      <c r="G120" s="51">
        <v>3.37962962962963E-3</v>
      </c>
      <c r="H120" s="36">
        <v>14</v>
      </c>
      <c r="J120" s="51">
        <v>3.4375E-3</v>
      </c>
      <c r="K120" s="36">
        <v>18</v>
      </c>
      <c r="N120" s="55">
        <v>3.4953703703703705E-3</v>
      </c>
      <c r="O120" s="12">
        <v>19</v>
      </c>
      <c r="Q120" s="55">
        <v>3.4953703703703705E-3</v>
      </c>
      <c r="R120" s="11">
        <v>19</v>
      </c>
      <c r="T120" s="58">
        <v>3.5532407407407405E-3</v>
      </c>
      <c r="U120" s="11">
        <v>19</v>
      </c>
      <c r="W120" s="51">
        <v>3.6111111111111114E-3</v>
      </c>
      <c r="X120" s="13">
        <v>22</v>
      </c>
    </row>
    <row r="121" spans="1:24" x14ac:dyDescent="0.25">
      <c r="A121" s="58">
        <v>3.2754629629629631E-3</v>
      </c>
      <c r="B121" s="36">
        <v>12</v>
      </c>
      <c r="D121" s="55">
        <v>3.3333333333333335E-3</v>
      </c>
      <c r="E121" s="36">
        <v>13</v>
      </c>
      <c r="G121" s="51">
        <v>3.3912037037037036E-3</v>
      </c>
      <c r="H121" s="36">
        <v>14</v>
      </c>
      <c r="J121" s="51">
        <v>3.4490740740740745E-3</v>
      </c>
      <c r="K121" s="36">
        <v>18</v>
      </c>
      <c r="N121" s="58">
        <v>3.5069444444444445E-3</v>
      </c>
      <c r="O121" s="12">
        <v>19</v>
      </c>
      <c r="Q121" s="58">
        <v>3.5069444444444445E-3</v>
      </c>
      <c r="R121" s="11">
        <v>19</v>
      </c>
      <c r="T121" s="55">
        <v>3.5648148148148154E-3</v>
      </c>
      <c r="U121" s="11">
        <v>19</v>
      </c>
      <c r="W121" s="51">
        <v>3.6226851851851854E-3</v>
      </c>
      <c r="X121" s="13">
        <v>22</v>
      </c>
    </row>
    <row r="122" spans="1:24" x14ac:dyDescent="0.25">
      <c r="A122" s="58">
        <v>3.2870370370370367E-3</v>
      </c>
      <c r="B122" s="36">
        <v>12</v>
      </c>
      <c r="D122" s="56">
        <v>3.3449074074074071E-3</v>
      </c>
      <c r="E122" s="36">
        <v>12</v>
      </c>
      <c r="G122" s="51">
        <v>3.4027777777777784E-3</v>
      </c>
      <c r="H122" s="36">
        <v>14</v>
      </c>
      <c r="J122" s="51">
        <v>3.4606481481481485E-3</v>
      </c>
      <c r="K122" s="36">
        <v>17</v>
      </c>
      <c r="N122" s="55">
        <v>3.5185185185185185E-3</v>
      </c>
      <c r="O122" s="12">
        <v>18</v>
      </c>
      <c r="Q122" s="55">
        <v>3.5185185185185185E-3</v>
      </c>
      <c r="R122" s="11">
        <v>18</v>
      </c>
      <c r="T122" s="58">
        <v>3.5763888888888894E-3</v>
      </c>
      <c r="U122" s="11">
        <v>19</v>
      </c>
      <c r="W122" s="51">
        <v>3.6342592592592594E-3</v>
      </c>
      <c r="X122" s="13">
        <v>22</v>
      </c>
    </row>
    <row r="123" spans="1:24" x14ac:dyDescent="0.25">
      <c r="A123" s="58">
        <v>3.2986111111111111E-3</v>
      </c>
      <c r="B123" s="36">
        <v>11</v>
      </c>
      <c r="D123" s="55">
        <v>3.3564814814814811E-3</v>
      </c>
      <c r="E123" s="36">
        <v>12</v>
      </c>
      <c r="G123" s="51">
        <v>3.414351851851852E-3</v>
      </c>
      <c r="H123" s="36">
        <v>13</v>
      </c>
      <c r="J123" s="51">
        <v>3.472222222222222E-3</v>
      </c>
      <c r="K123" s="36">
        <v>17</v>
      </c>
      <c r="N123" s="58">
        <v>3.530092592592592E-3</v>
      </c>
      <c r="O123" s="12">
        <v>18</v>
      </c>
      <c r="Q123" s="58">
        <v>3.530092592592592E-3</v>
      </c>
      <c r="R123" s="11">
        <v>18</v>
      </c>
      <c r="T123" s="55">
        <v>3.5879629629629629E-3</v>
      </c>
      <c r="U123" s="11">
        <v>18</v>
      </c>
      <c r="W123" s="51">
        <v>3.645833333333333E-3</v>
      </c>
      <c r="X123" s="13">
        <v>21</v>
      </c>
    </row>
    <row r="124" spans="1:24" x14ac:dyDescent="0.25">
      <c r="A124" s="58">
        <v>3.3101851851851851E-3</v>
      </c>
      <c r="B124" s="36">
        <v>11</v>
      </c>
      <c r="D124" s="56">
        <v>3.3680555555555551E-3</v>
      </c>
      <c r="E124" s="36">
        <v>12</v>
      </c>
      <c r="G124" s="51">
        <v>3.425925925925926E-3</v>
      </c>
      <c r="H124" s="36">
        <v>13</v>
      </c>
      <c r="J124" s="51">
        <v>3.483796296296296E-3</v>
      </c>
      <c r="K124" s="36">
        <v>17</v>
      </c>
      <c r="N124" s="55">
        <v>3.5416666666666665E-3</v>
      </c>
      <c r="O124" s="12">
        <v>18</v>
      </c>
      <c r="Q124" s="55">
        <v>3.5416666666666665E-3</v>
      </c>
      <c r="R124" s="11">
        <v>18</v>
      </c>
      <c r="T124" s="58">
        <v>3.5995370370370369E-3</v>
      </c>
      <c r="U124" s="11">
        <v>18</v>
      </c>
      <c r="W124" s="51">
        <v>3.6574074074074074E-3</v>
      </c>
      <c r="X124" s="13">
        <v>21</v>
      </c>
    </row>
    <row r="125" spans="1:24" x14ac:dyDescent="0.25">
      <c r="A125" s="58">
        <v>3.3217592592592591E-3</v>
      </c>
      <c r="B125" s="36">
        <v>11</v>
      </c>
      <c r="D125" s="55">
        <v>3.37962962962963E-3</v>
      </c>
      <c r="E125" s="36">
        <v>12</v>
      </c>
      <c r="G125" s="51">
        <v>3.4375E-3</v>
      </c>
      <c r="H125" s="36">
        <v>13</v>
      </c>
      <c r="J125" s="51">
        <v>3.4953703703703705E-3</v>
      </c>
      <c r="K125" s="36">
        <v>16</v>
      </c>
      <c r="N125" s="58">
        <v>3.5532407407407405E-3</v>
      </c>
      <c r="O125" s="12">
        <v>17</v>
      </c>
      <c r="Q125" s="58">
        <v>3.5532407407407405E-3</v>
      </c>
      <c r="R125" s="11">
        <v>17</v>
      </c>
      <c r="T125" s="55">
        <v>3.6111111111111114E-3</v>
      </c>
      <c r="U125" s="11">
        <v>18</v>
      </c>
      <c r="W125" s="51">
        <v>3.6689814814814814E-3</v>
      </c>
      <c r="X125" s="13">
        <v>21</v>
      </c>
    </row>
    <row r="126" spans="1:24" x14ac:dyDescent="0.25">
      <c r="A126" s="58">
        <v>3.3333333333333335E-3</v>
      </c>
      <c r="B126" s="36">
        <v>11</v>
      </c>
      <c r="D126" s="56">
        <v>3.3912037037037036E-3</v>
      </c>
      <c r="E126" s="36">
        <v>11</v>
      </c>
      <c r="G126" s="51">
        <v>3.4490740740740745E-3</v>
      </c>
      <c r="H126" s="36">
        <v>13</v>
      </c>
      <c r="J126" s="51">
        <v>3.5069444444444445E-3</v>
      </c>
      <c r="K126" s="36">
        <v>16</v>
      </c>
      <c r="N126" s="55">
        <v>3.5648148148148154E-3</v>
      </c>
      <c r="O126" s="12">
        <v>17</v>
      </c>
      <c r="Q126" s="55">
        <v>3.5648148148148154E-3</v>
      </c>
      <c r="R126" s="11">
        <v>17</v>
      </c>
      <c r="T126" s="58">
        <v>3.6226851851851854E-3</v>
      </c>
      <c r="U126" s="11">
        <v>18</v>
      </c>
      <c r="W126" s="51">
        <v>3.6805555555555554E-3</v>
      </c>
      <c r="X126" s="13">
        <v>20</v>
      </c>
    </row>
    <row r="127" spans="1:24" x14ac:dyDescent="0.25">
      <c r="A127" s="58">
        <v>3.3449074074074071E-3</v>
      </c>
      <c r="B127" s="36">
        <v>10</v>
      </c>
      <c r="D127" s="55">
        <v>3.4027777777777784E-3</v>
      </c>
      <c r="E127" s="36">
        <v>11</v>
      </c>
      <c r="G127" s="51">
        <v>3.4606481481481485E-3</v>
      </c>
      <c r="H127" s="36">
        <v>12</v>
      </c>
      <c r="J127" s="51">
        <v>3.5185185185185185E-3</v>
      </c>
      <c r="K127" s="36">
        <v>16</v>
      </c>
      <c r="N127" s="58">
        <v>3.5763888888888894E-3</v>
      </c>
      <c r="O127" s="12">
        <v>17</v>
      </c>
      <c r="Q127" s="58">
        <v>3.5763888888888894E-3</v>
      </c>
      <c r="R127" s="11">
        <v>17</v>
      </c>
      <c r="T127" s="55">
        <v>3.6342592592592594E-3</v>
      </c>
      <c r="U127" s="11">
        <v>17</v>
      </c>
      <c r="W127" s="51">
        <v>3.6921296296296298E-3</v>
      </c>
      <c r="X127" s="13">
        <v>20</v>
      </c>
    </row>
    <row r="128" spans="1:24" x14ac:dyDescent="0.25">
      <c r="A128" s="58">
        <v>3.3564814814814811E-3</v>
      </c>
      <c r="B128" s="36">
        <v>10</v>
      </c>
      <c r="D128" s="56">
        <v>3.414351851851852E-3</v>
      </c>
      <c r="E128" s="36">
        <v>11</v>
      </c>
      <c r="G128" s="51">
        <v>3.472222222222222E-3</v>
      </c>
      <c r="H128" s="36">
        <v>12</v>
      </c>
      <c r="J128" s="51">
        <v>3.530092592592592E-3</v>
      </c>
      <c r="K128" s="36">
        <v>16</v>
      </c>
      <c r="N128" s="55">
        <v>3.5879629629629629E-3</v>
      </c>
      <c r="O128" s="12">
        <v>16</v>
      </c>
      <c r="Q128" s="55">
        <v>3.5879629629629629E-3</v>
      </c>
      <c r="R128" s="11">
        <v>16</v>
      </c>
      <c r="T128" s="58">
        <v>3.645833333333333E-3</v>
      </c>
      <c r="U128" s="11">
        <v>17</v>
      </c>
      <c r="W128" s="51">
        <v>3.7037037037037034E-3</v>
      </c>
      <c r="X128" s="13">
        <v>20</v>
      </c>
    </row>
    <row r="129" spans="1:24" x14ac:dyDescent="0.25">
      <c r="A129" s="58">
        <v>3.3680555555555551E-3</v>
      </c>
      <c r="B129" s="36">
        <v>10</v>
      </c>
      <c r="D129" s="55">
        <v>3.425925925925926E-3</v>
      </c>
      <c r="E129" s="36">
        <v>11</v>
      </c>
      <c r="G129" s="51">
        <v>3.483796296296296E-3</v>
      </c>
      <c r="H129" s="36">
        <v>12</v>
      </c>
      <c r="J129" s="51">
        <v>3.5416666666666665E-3</v>
      </c>
      <c r="K129" s="36">
        <v>16</v>
      </c>
      <c r="N129" s="58">
        <v>3.5995370370370369E-3</v>
      </c>
      <c r="O129" s="12">
        <v>16</v>
      </c>
      <c r="Q129" s="58">
        <v>3.5995370370370369E-3</v>
      </c>
      <c r="R129" s="11">
        <v>16</v>
      </c>
      <c r="T129" s="55">
        <v>3.6574074074074074E-3</v>
      </c>
      <c r="U129" s="11">
        <v>17</v>
      </c>
      <c r="W129" s="51">
        <v>3.7152777777777774E-3</v>
      </c>
      <c r="X129" s="13">
        <v>19</v>
      </c>
    </row>
    <row r="130" spans="1:24" x14ac:dyDescent="0.25">
      <c r="A130" s="58">
        <v>3.37962962962963E-3</v>
      </c>
      <c r="B130" s="36">
        <v>10</v>
      </c>
      <c r="D130" s="56">
        <v>3.4375E-3</v>
      </c>
      <c r="E130" s="36">
        <v>10</v>
      </c>
      <c r="G130" s="51">
        <v>3.4953703703703705E-3</v>
      </c>
      <c r="H130" s="36">
        <v>12</v>
      </c>
      <c r="J130" s="51">
        <v>3.5532407407407405E-3</v>
      </c>
      <c r="K130" s="36">
        <v>15</v>
      </c>
      <c r="N130" s="55">
        <v>3.6111111111111114E-3</v>
      </c>
      <c r="O130" s="12">
        <v>16</v>
      </c>
      <c r="Q130" s="55">
        <v>3.6111111111111114E-3</v>
      </c>
      <c r="R130" s="11">
        <v>16</v>
      </c>
      <c r="T130" s="58">
        <v>3.6689814814814814E-3</v>
      </c>
      <c r="U130" s="11">
        <v>17</v>
      </c>
      <c r="W130" s="51">
        <v>3.7268518518518514E-3</v>
      </c>
      <c r="X130" s="13">
        <v>19</v>
      </c>
    </row>
    <row r="131" spans="1:24" x14ac:dyDescent="0.25">
      <c r="A131" s="58">
        <v>3.3912037037037036E-3</v>
      </c>
      <c r="B131" s="36">
        <v>9</v>
      </c>
      <c r="D131" s="55">
        <v>3.4490740740740745E-3</v>
      </c>
      <c r="E131" s="36">
        <v>10</v>
      </c>
      <c r="G131" s="51">
        <v>3.5069444444444445E-3</v>
      </c>
      <c r="H131" s="36">
        <v>11</v>
      </c>
      <c r="J131" s="51">
        <v>3.5648148148148154E-3</v>
      </c>
      <c r="K131" s="36">
        <v>15</v>
      </c>
      <c r="N131" s="58">
        <v>3.6226851851851854E-3</v>
      </c>
      <c r="O131" s="12">
        <v>15</v>
      </c>
      <c r="Q131" s="58">
        <v>3.6226851851851854E-3</v>
      </c>
      <c r="R131" s="11">
        <v>15</v>
      </c>
      <c r="T131" s="55">
        <v>3.6805555555555554E-3</v>
      </c>
      <c r="U131" s="11">
        <v>16</v>
      </c>
      <c r="W131" s="51">
        <v>3.7384259259259263E-3</v>
      </c>
      <c r="X131" s="13">
        <v>19</v>
      </c>
    </row>
    <row r="132" spans="1:24" x14ac:dyDescent="0.25">
      <c r="A132" s="58">
        <v>3.4027777777777784E-3</v>
      </c>
      <c r="B132" s="36">
        <v>9</v>
      </c>
      <c r="D132" s="56">
        <v>3.4606481481481485E-3</v>
      </c>
      <c r="E132" s="36">
        <v>10</v>
      </c>
      <c r="G132" s="51">
        <v>3.5185185185185185E-3</v>
      </c>
      <c r="H132" s="36">
        <v>11</v>
      </c>
      <c r="J132" s="51">
        <v>3.5763888888888894E-3</v>
      </c>
      <c r="K132" s="36">
        <v>15</v>
      </c>
      <c r="N132" s="55">
        <v>3.6342592592592594E-3</v>
      </c>
      <c r="O132" s="12">
        <v>15</v>
      </c>
      <c r="Q132" s="55">
        <v>3.6342592592592594E-3</v>
      </c>
      <c r="R132" s="11">
        <v>15</v>
      </c>
      <c r="T132" s="58">
        <v>3.6921296296296298E-3</v>
      </c>
      <c r="U132" s="11">
        <v>16</v>
      </c>
      <c r="W132" s="51">
        <v>3.7500000000000003E-3</v>
      </c>
      <c r="X132" s="13">
        <v>19</v>
      </c>
    </row>
    <row r="133" spans="1:24" x14ac:dyDescent="0.25">
      <c r="A133" s="58">
        <v>3.414351851851852E-3</v>
      </c>
      <c r="B133" s="36">
        <v>9</v>
      </c>
      <c r="D133" s="55">
        <v>3.472222222222222E-3</v>
      </c>
      <c r="E133" s="36">
        <v>10</v>
      </c>
      <c r="G133" s="51">
        <v>3.530092592592592E-3</v>
      </c>
      <c r="H133" s="36">
        <v>11</v>
      </c>
      <c r="J133" s="51">
        <v>3.5879629629629629E-3</v>
      </c>
      <c r="K133" s="36">
        <v>15</v>
      </c>
      <c r="N133" s="58">
        <v>3.645833333333333E-3</v>
      </c>
      <c r="O133" s="12">
        <v>15</v>
      </c>
      <c r="Q133" s="58">
        <v>3.645833333333333E-3</v>
      </c>
      <c r="R133" s="11">
        <v>15</v>
      </c>
      <c r="T133" s="55">
        <v>3.7037037037037034E-3</v>
      </c>
      <c r="U133" s="11">
        <v>16</v>
      </c>
      <c r="W133" s="51">
        <v>3.7615740740740739E-3</v>
      </c>
      <c r="X133" s="13">
        <v>18</v>
      </c>
    </row>
    <row r="134" spans="1:24" x14ac:dyDescent="0.25">
      <c r="A134" s="58">
        <v>3.425925925925926E-3</v>
      </c>
      <c r="B134" s="36">
        <v>9</v>
      </c>
      <c r="D134" s="56">
        <v>3.483796296296296E-3</v>
      </c>
      <c r="E134" s="36">
        <v>9</v>
      </c>
      <c r="G134" s="51">
        <v>3.5416666666666665E-3</v>
      </c>
      <c r="H134" s="36">
        <v>11</v>
      </c>
      <c r="J134" s="51">
        <v>3.5995370370370369E-3</v>
      </c>
      <c r="K134" s="36">
        <v>14</v>
      </c>
      <c r="N134" s="55">
        <v>3.6574074074074074E-3</v>
      </c>
      <c r="O134" s="12">
        <v>14</v>
      </c>
      <c r="Q134" s="55">
        <v>3.6574074074074074E-3</v>
      </c>
      <c r="R134" s="11">
        <v>14</v>
      </c>
      <c r="T134" s="58">
        <v>3.7152777777777774E-3</v>
      </c>
      <c r="U134" s="11">
        <v>16</v>
      </c>
      <c r="W134" s="51">
        <v>3.7731481481481483E-3</v>
      </c>
      <c r="X134" s="13">
        <v>18</v>
      </c>
    </row>
    <row r="135" spans="1:24" x14ac:dyDescent="0.25">
      <c r="A135" s="58">
        <v>3.4375E-3</v>
      </c>
      <c r="B135" s="36">
        <v>8</v>
      </c>
      <c r="D135" s="55">
        <v>3.4953703703703705E-3</v>
      </c>
      <c r="E135" s="36">
        <v>9</v>
      </c>
      <c r="G135" s="51">
        <v>3.5532407407407405E-3</v>
      </c>
      <c r="H135" s="36">
        <v>10</v>
      </c>
      <c r="J135" s="51">
        <v>3.6111111111111114E-3</v>
      </c>
      <c r="K135" s="36">
        <v>14</v>
      </c>
      <c r="N135" s="58">
        <v>3.6689814814814814E-3</v>
      </c>
      <c r="O135" s="12">
        <v>14</v>
      </c>
      <c r="Q135" s="58">
        <v>3.6689814814814814E-3</v>
      </c>
      <c r="R135" s="11">
        <v>14</v>
      </c>
      <c r="T135" s="55">
        <v>3.7268518518518514E-3</v>
      </c>
      <c r="U135" s="11">
        <v>15</v>
      </c>
      <c r="W135" s="51">
        <v>3.7847222222222223E-3</v>
      </c>
      <c r="X135" s="13">
        <v>18</v>
      </c>
    </row>
    <row r="136" spans="1:24" x14ac:dyDescent="0.25">
      <c r="A136" s="58">
        <v>3.4490740740740745E-3</v>
      </c>
      <c r="B136" s="36">
        <v>8</v>
      </c>
      <c r="D136" s="56">
        <v>3.5069444444444445E-3</v>
      </c>
      <c r="E136" s="36">
        <v>9</v>
      </c>
      <c r="G136" s="51">
        <v>3.5648148148148154E-3</v>
      </c>
      <c r="H136" s="36">
        <v>10</v>
      </c>
      <c r="J136" s="51">
        <v>3.6226851851851854E-3</v>
      </c>
      <c r="K136" s="36">
        <v>14</v>
      </c>
      <c r="N136" s="55">
        <v>3.6805555555555554E-3</v>
      </c>
      <c r="O136" s="12">
        <v>14</v>
      </c>
      <c r="Q136" s="55">
        <v>3.6805555555555554E-3</v>
      </c>
      <c r="R136" s="11">
        <v>14</v>
      </c>
      <c r="T136" s="58">
        <v>3.7384259259259263E-3</v>
      </c>
      <c r="U136" s="11">
        <v>15</v>
      </c>
      <c r="W136" s="51">
        <v>3.7962962962962963E-3</v>
      </c>
      <c r="X136" s="13">
        <v>18</v>
      </c>
    </row>
    <row r="137" spans="1:24" x14ac:dyDescent="0.25">
      <c r="A137" s="58">
        <v>3.4606481481481485E-3</v>
      </c>
      <c r="B137" s="36">
        <v>8</v>
      </c>
      <c r="D137" s="55">
        <v>3.5185185185185185E-3</v>
      </c>
      <c r="E137" s="36">
        <v>9</v>
      </c>
      <c r="G137" s="51">
        <v>3.5763888888888894E-3</v>
      </c>
      <c r="H137" s="36">
        <v>10</v>
      </c>
      <c r="J137" s="51">
        <v>3.6342592592592594E-3</v>
      </c>
      <c r="K137" s="36">
        <v>14</v>
      </c>
      <c r="N137" s="58">
        <v>3.6921296296296298E-3</v>
      </c>
      <c r="O137" s="12">
        <v>14</v>
      </c>
      <c r="Q137" s="58">
        <v>3.6921296296296298E-3</v>
      </c>
      <c r="R137" s="11">
        <v>14</v>
      </c>
      <c r="T137" s="55">
        <v>3.7500000000000003E-3</v>
      </c>
      <c r="U137" s="11">
        <v>15</v>
      </c>
      <c r="W137" s="51">
        <v>3.8078703703703707E-3</v>
      </c>
      <c r="X137" s="13">
        <v>17</v>
      </c>
    </row>
    <row r="138" spans="1:24" x14ac:dyDescent="0.25">
      <c r="A138" s="58">
        <v>3.472222222222222E-3</v>
      </c>
      <c r="B138" s="36">
        <v>8</v>
      </c>
      <c r="D138" s="56">
        <v>3.530092592592592E-3</v>
      </c>
      <c r="E138" s="36">
        <v>9</v>
      </c>
      <c r="G138" s="51">
        <v>3.5879629629629629E-3</v>
      </c>
      <c r="H138" s="36">
        <v>10</v>
      </c>
      <c r="J138" s="51">
        <v>3.645833333333333E-3</v>
      </c>
      <c r="K138" s="36">
        <v>13</v>
      </c>
      <c r="N138" s="55">
        <v>3.7037037037037034E-3</v>
      </c>
      <c r="O138" s="12">
        <v>13</v>
      </c>
      <c r="Q138" s="55">
        <v>3.7037037037037034E-3</v>
      </c>
      <c r="R138" s="11">
        <v>13</v>
      </c>
      <c r="T138" s="58">
        <v>3.7615740740740739E-3</v>
      </c>
      <c r="U138" s="11">
        <v>15</v>
      </c>
      <c r="W138" s="51">
        <v>3.8194444444444443E-3</v>
      </c>
      <c r="X138" s="13">
        <v>17</v>
      </c>
    </row>
    <row r="139" spans="1:24" x14ac:dyDescent="0.25">
      <c r="A139" s="58">
        <v>3.483796296296296E-3</v>
      </c>
      <c r="B139" s="36">
        <v>7</v>
      </c>
      <c r="D139" s="55">
        <v>3.5416666666666665E-3</v>
      </c>
      <c r="E139" s="36">
        <v>8</v>
      </c>
      <c r="G139" s="51">
        <v>3.5995370370370369E-3</v>
      </c>
      <c r="H139" s="36">
        <v>9</v>
      </c>
      <c r="J139" s="51">
        <v>3.6574074074074074E-3</v>
      </c>
      <c r="K139" s="36">
        <v>13</v>
      </c>
      <c r="N139" s="58">
        <v>3.7152777777777774E-3</v>
      </c>
      <c r="O139" s="12">
        <v>13</v>
      </c>
      <c r="Q139" s="58">
        <v>3.7152777777777774E-3</v>
      </c>
      <c r="R139" s="11">
        <v>13</v>
      </c>
      <c r="T139" s="55">
        <v>3.7731481481481483E-3</v>
      </c>
      <c r="U139" s="11">
        <v>14</v>
      </c>
      <c r="W139" s="51">
        <v>3.8310185185185183E-3</v>
      </c>
      <c r="X139" s="13">
        <v>17</v>
      </c>
    </row>
    <row r="140" spans="1:24" x14ac:dyDescent="0.25">
      <c r="A140" s="58">
        <v>3.4953703703703705E-3</v>
      </c>
      <c r="B140" s="36">
        <v>7</v>
      </c>
      <c r="D140" s="56">
        <v>3.5532407407407405E-3</v>
      </c>
      <c r="E140" s="36">
        <v>8</v>
      </c>
      <c r="G140" s="51">
        <v>3.6111111111111114E-3</v>
      </c>
      <c r="H140" s="36">
        <v>9</v>
      </c>
      <c r="J140" s="51">
        <v>3.6689814814814814E-3</v>
      </c>
      <c r="K140" s="36">
        <v>13</v>
      </c>
      <c r="N140" s="55">
        <v>3.7268518518518514E-3</v>
      </c>
      <c r="O140" s="12">
        <v>13</v>
      </c>
      <c r="Q140" s="55">
        <v>3.7268518518518514E-3</v>
      </c>
      <c r="R140" s="11">
        <v>13</v>
      </c>
      <c r="T140" s="58">
        <v>3.7847222222222223E-3</v>
      </c>
      <c r="U140" s="11">
        <v>14</v>
      </c>
      <c r="W140" s="51">
        <v>3.8425925925925923E-3</v>
      </c>
      <c r="X140" s="13">
        <v>17</v>
      </c>
    </row>
    <row r="141" spans="1:24" x14ac:dyDescent="0.25">
      <c r="A141" s="58">
        <v>3.5069444444444445E-3</v>
      </c>
      <c r="B141" s="36">
        <v>7</v>
      </c>
      <c r="D141" s="55">
        <v>3.5648148148148154E-3</v>
      </c>
      <c r="E141" s="36">
        <v>8</v>
      </c>
      <c r="G141" s="51">
        <v>3.6226851851851854E-3</v>
      </c>
      <c r="H141" s="36">
        <v>9</v>
      </c>
      <c r="J141" s="51">
        <v>3.6805555555555554E-3</v>
      </c>
      <c r="K141" s="36">
        <v>13</v>
      </c>
      <c r="N141" s="58">
        <v>3.7384259259259263E-3</v>
      </c>
      <c r="O141" s="12">
        <v>13</v>
      </c>
      <c r="Q141" s="58">
        <v>3.7384259259259263E-3</v>
      </c>
      <c r="R141" s="11">
        <v>13</v>
      </c>
      <c r="T141" s="55">
        <v>3.7962962962962963E-3</v>
      </c>
      <c r="U141" s="11">
        <v>14</v>
      </c>
      <c r="W141" s="51">
        <v>3.8541666666666668E-3</v>
      </c>
      <c r="X141" s="13">
        <v>16</v>
      </c>
    </row>
    <row r="142" spans="1:24" x14ac:dyDescent="0.25">
      <c r="A142" s="58">
        <v>3.5185185185185185E-3</v>
      </c>
      <c r="B142" s="36">
        <v>7</v>
      </c>
      <c r="D142" s="56">
        <v>3.5763888888888894E-3</v>
      </c>
      <c r="E142" s="36">
        <v>8</v>
      </c>
      <c r="G142" s="51">
        <v>3.6342592592592594E-3</v>
      </c>
      <c r="H142" s="36">
        <v>9</v>
      </c>
      <c r="J142" s="51">
        <v>3.6921296296296298E-3</v>
      </c>
      <c r="K142" s="36">
        <v>12</v>
      </c>
      <c r="N142" s="55">
        <v>3.7500000000000003E-3</v>
      </c>
      <c r="O142" s="12">
        <v>12</v>
      </c>
      <c r="Q142" s="55">
        <v>3.7500000000000003E-3</v>
      </c>
      <c r="R142" s="11">
        <v>12</v>
      </c>
      <c r="T142" s="58">
        <v>3.8078703703703707E-3</v>
      </c>
      <c r="U142" s="11">
        <v>14</v>
      </c>
      <c r="W142" s="51">
        <v>3.8657407407407408E-3</v>
      </c>
      <c r="X142" s="13">
        <v>16</v>
      </c>
    </row>
    <row r="143" spans="1:24" x14ac:dyDescent="0.25">
      <c r="A143" s="58">
        <v>3.530092592592592E-3</v>
      </c>
      <c r="B143" s="36">
        <v>7</v>
      </c>
      <c r="D143" s="55">
        <v>3.5879629629629629E-3</v>
      </c>
      <c r="E143" s="36">
        <v>8</v>
      </c>
      <c r="G143" s="51">
        <v>3.645833333333333E-3</v>
      </c>
      <c r="H143" s="36">
        <v>9</v>
      </c>
      <c r="J143" s="51">
        <v>3.7037037037037034E-3</v>
      </c>
      <c r="K143" s="36">
        <v>12</v>
      </c>
      <c r="N143" s="58">
        <v>3.7615740740740739E-3</v>
      </c>
      <c r="O143" s="12">
        <v>12</v>
      </c>
      <c r="Q143" s="58">
        <v>3.7615740740740739E-3</v>
      </c>
      <c r="R143" s="11">
        <v>12</v>
      </c>
      <c r="T143" s="55">
        <v>3.8194444444444443E-3</v>
      </c>
      <c r="U143" s="11">
        <v>13</v>
      </c>
      <c r="W143" s="51">
        <v>3.8773148148148143E-3</v>
      </c>
      <c r="X143" s="13">
        <v>16</v>
      </c>
    </row>
    <row r="144" spans="1:24" x14ac:dyDescent="0.25">
      <c r="A144" s="58">
        <v>3.5416666666666665E-3</v>
      </c>
      <c r="B144" s="36">
        <v>6</v>
      </c>
      <c r="D144" s="56">
        <v>3.5995370370370369E-3</v>
      </c>
      <c r="E144" s="36">
        <v>7</v>
      </c>
      <c r="G144" s="51">
        <v>3.6574074074074074E-3</v>
      </c>
      <c r="H144" s="36">
        <v>8</v>
      </c>
      <c r="J144" s="51">
        <v>3.7152777777777774E-3</v>
      </c>
      <c r="K144" s="36">
        <v>12</v>
      </c>
      <c r="N144" s="55">
        <v>3.7731481481481483E-3</v>
      </c>
      <c r="O144" s="12">
        <v>12</v>
      </c>
      <c r="Q144" s="55">
        <v>3.7731481481481483E-3</v>
      </c>
      <c r="R144" s="11">
        <v>12</v>
      </c>
      <c r="T144" s="58">
        <v>3.8310185185185183E-3</v>
      </c>
      <c r="U144" s="11">
        <v>13</v>
      </c>
      <c r="W144" s="51">
        <v>3.8888888888888883E-3</v>
      </c>
      <c r="X144" s="13">
        <v>16</v>
      </c>
    </row>
    <row r="145" spans="1:24" x14ac:dyDescent="0.25">
      <c r="A145" s="58">
        <v>3.5532407407407405E-3</v>
      </c>
      <c r="B145" s="36">
        <v>6</v>
      </c>
      <c r="D145" s="55">
        <v>3.6111111111111114E-3</v>
      </c>
      <c r="E145" s="36">
        <v>7</v>
      </c>
      <c r="G145" s="51">
        <v>3.6689814814814814E-3</v>
      </c>
      <c r="H145" s="36">
        <v>8</v>
      </c>
      <c r="J145" s="51">
        <v>3.7268518518518514E-3</v>
      </c>
      <c r="K145" s="36">
        <v>12</v>
      </c>
      <c r="N145" s="58">
        <v>3.7847222222222223E-3</v>
      </c>
      <c r="O145" s="12">
        <v>12</v>
      </c>
      <c r="Q145" s="58">
        <v>3.7847222222222223E-3</v>
      </c>
      <c r="R145" s="11">
        <v>12</v>
      </c>
      <c r="T145" s="55">
        <v>3.8425925925925923E-3</v>
      </c>
      <c r="U145" s="11">
        <v>13</v>
      </c>
      <c r="W145" s="51">
        <v>3.9004629629629632E-3</v>
      </c>
      <c r="X145" s="13">
        <v>15</v>
      </c>
    </row>
    <row r="146" spans="1:24" x14ac:dyDescent="0.25">
      <c r="A146" s="58">
        <v>3.5648148148148154E-3</v>
      </c>
      <c r="B146" s="36">
        <v>6</v>
      </c>
      <c r="D146" s="56">
        <v>3.6226851851851854E-3</v>
      </c>
      <c r="E146" s="36">
        <v>7</v>
      </c>
      <c r="G146" s="51">
        <v>3.6805555555555554E-3</v>
      </c>
      <c r="H146" s="36">
        <v>8</v>
      </c>
      <c r="J146" s="51">
        <v>3.7384259259259263E-3</v>
      </c>
      <c r="K146" s="36">
        <v>11</v>
      </c>
      <c r="N146" s="55">
        <v>3.7962962962962963E-3</v>
      </c>
      <c r="O146" s="12">
        <v>11</v>
      </c>
      <c r="Q146" s="55">
        <v>3.7962962962962963E-3</v>
      </c>
      <c r="R146" s="11">
        <v>11</v>
      </c>
      <c r="T146" s="58">
        <v>3.8541666666666668E-3</v>
      </c>
      <c r="U146" s="11">
        <v>13</v>
      </c>
      <c r="W146" s="51">
        <v>3.9120370370370368E-3</v>
      </c>
      <c r="X146" s="13">
        <v>15</v>
      </c>
    </row>
    <row r="147" spans="1:24" x14ac:dyDescent="0.25">
      <c r="A147" s="58">
        <v>3.5763888888888894E-3</v>
      </c>
      <c r="B147" s="36">
        <v>6</v>
      </c>
      <c r="D147" s="55">
        <v>3.6342592592592594E-3</v>
      </c>
      <c r="E147" s="36">
        <v>7</v>
      </c>
      <c r="G147" s="51">
        <v>3.6921296296296298E-3</v>
      </c>
      <c r="H147" s="36">
        <v>8</v>
      </c>
      <c r="J147" s="51">
        <v>3.7500000000000003E-3</v>
      </c>
      <c r="K147" s="36">
        <v>11</v>
      </c>
      <c r="N147" s="58">
        <v>3.8078703703703707E-3</v>
      </c>
      <c r="O147" s="12">
        <v>11</v>
      </c>
      <c r="Q147" s="58">
        <v>3.8078703703703707E-3</v>
      </c>
      <c r="R147" s="11">
        <v>11</v>
      </c>
      <c r="T147" s="55">
        <v>3.8657407407407408E-3</v>
      </c>
      <c r="U147" s="11">
        <v>12</v>
      </c>
      <c r="W147" s="51">
        <v>3.9236111111111112E-3</v>
      </c>
      <c r="X147" s="13">
        <v>15</v>
      </c>
    </row>
    <row r="148" spans="1:24" x14ac:dyDescent="0.25">
      <c r="A148" s="58">
        <v>3.5879629629629629E-3</v>
      </c>
      <c r="B148" s="36">
        <v>6</v>
      </c>
      <c r="D148" s="56">
        <v>3.645833333333333E-3</v>
      </c>
      <c r="E148" s="36">
        <v>7</v>
      </c>
      <c r="G148" s="51">
        <v>3.7037037037037034E-3</v>
      </c>
      <c r="H148" s="36">
        <v>8</v>
      </c>
      <c r="J148" s="51">
        <v>3.7615740740740739E-3</v>
      </c>
      <c r="K148" s="36">
        <v>11</v>
      </c>
      <c r="N148" s="55">
        <v>3.8194444444444443E-3</v>
      </c>
      <c r="O148" s="12">
        <v>11</v>
      </c>
      <c r="Q148" s="55">
        <v>3.8194444444444443E-3</v>
      </c>
      <c r="R148" s="11">
        <v>11</v>
      </c>
      <c r="T148" s="58">
        <v>3.8773148148148143E-3</v>
      </c>
      <c r="U148" s="11">
        <v>12</v>
      </c>
      <c r="W148" s="51">
        <v>3.9351851851851857E-3</v>
      </c>
      <c r="X148" s="13">
        <v>15</v>
      </c>
    </row>
    <row r="149" spans="1:24" x14ac:dyDescent="0.25">
      <c r="A149" s="58">
        <v>3.5995370370370369E-3</v>
      </c>
      <c r="B149" s="36">
        <v>5</v>
      </c>
      <c r="D149" s="55">
        <v>3.6574074074074074E-3</v>
      </c>
      <c r="E149" s="36">
        <v>6</v>
      </c>
      <c r="G149" s="51">
        <v>3.7152777777777774E-3</v>
      </c>
      <c r="H149" s="36">
        <v>7</v>
      </c>
      <c r="J149" s="51">
        <v>3.7731481481481483E-3</v>
      </c>
      <c r="K149" s="36">
        <v>11</v>
      </c>
      <c r="N149" s="58">
        <v>3.8310185185185183E-3</v>
      </c>
      <c r="O149" s="12">
        <v>11</v>
      </c>
      <c r="Q149" s="58">
        <v>3.8310185185185183E-3</v>
      </c>
      <c r="R149" s="11">
        <v>11</v>
      </c>
      <c r="T149" s="55">
        <v>3.8888888888888883E-3</v>
      </c>
      <c r="U149" s="11">
        <v>12</v>
      </c>
      <c r="W149" s="51">
        <v>3.9467592592592592E-3</v>
      </c>
      <c r="X149" s="13">
        <v>14</v>
      </c>
    </row>
    <row r="150" spans="1:24" x14ac:dyDescent="0.25">
      <c r="A150" s="58">
        <v>3.6111111111111114E-3</v>
      </c>
      <c r="B150" s="36">
        <v>5</v>
      </c>
      <c r="D150" s="56">
        <v>3.6689814814814814E-3</v>
      </c>
      <c r="E150" s="36">
        <v>6</v>
      </c>
      <c r="G150" s="51">
        <v>3.7268518518518514E-3</v>
      </c>
      <c r="H150" s="36">
        <v>7</v>
      </c>
      <c r="J150" s="51">
        <v>3.7847222222222223E-3</v>
      </c>
      <c r="K150" s="36">
        <v>10</v>
      </c>
      <c r="N150" s="55">
        <v>3.8425925925925923E-3</v>
      </c>
      <c r="O150" s="12">
        <v>10</v>
      </c>
      <c r="Q150" s="55">
        <v>3.8425925925925923E-3</v>
      </c>
      <c r="R150" s="11">
        <v>10</v>
      </c>
      <c r="T150" s="58">
        <v>3.9004629629629632E-3</v>
      </c>
      <c r="U150" s="11">
        <v>12</v>
      </c>
      <c r="W150" s="51">
        <v>3.9583333333333337E-3</v>
      </c>
      <c r="X150" s="13">
        <v>14</v>
      </c>
    </row>
    <row r="151" spans="1:24" x14ac:dyDescent="0.25">
      <c r="A151" s="58">
        <v>3.6226851851851854E-3</v>
      </c>
      <c r="B151" s="36">
        <v>5</v>
      </c>
      <c r="D151" s="55">
        <v>3.6805555555555554E-3</v>
      </c>
      <c r="E151" s="36">
        <v>6</v>
      </c>
      <c r="G151" s="51">
        <v>3.7384259259259263E-3</v>
      </c>
      <c r="H151" s="36">
        <v>7</v>
      </c>
      <c r="J151" s="51">
        <v>3.7962962962962963E-3</v>
      </c>
      <c r="K151" s="36">
        <v>10</v>
      </c>
      <c r="N151" s="58">
        <v>3.8541666666666668E-3</v>
      </c>
      <c r="O151" s="12">
        <v>10</v>
      </c>
      <c r="Q151" s="58">
        <v>3.8541666666666668E-3</v>
      </c>
      <c r="R151" s="11">
        <v>10</v>
      </c>
      <c r="T151" s="55">
        <v>3.9120370370370368E-3</v>
      </c>
      <c r="U151" s="11">
        <v>11</v>
      </c>
      <c r="W151" s="51">
        <v>3.9699074074074072E-3</v>
      </c>
      <c r="X151" s="13">
        <v>14</v>
      </c>
    </row>
    <row r="152" spans="1:24" x14ac:dyDescent="0.25">
      <c r="A152" s="58">
        <v>3.6342592592592594E-3</v>
      </c>
      <c r="B152" s="36">
        <v>5</v>
      </c>
      <c r="D152" s="56">
        <v>3.6921296296296298E-3</v>
      </c>
      <c r="E152" s="36">
        <v>6</v>
      </c>
      <c r="G152" s="51">
        <v>3.7500000000000003E-3</v>
      </c>
      <c r="H152" s="36">
        <v>7</v>
      </c>
      <c r="J152" s="51">
        <v>3.8078703703703707E-3</v>
      </c>
      <c r="K152" s="36">
        <v>10</v>
      </c>
      <c r="N152" s="55">
        <v>3.8657407407407408E-3</v>
      </c>
      <c r="O152" s="12">
        <v>10</v>
      </c>
      <c r="Q152" s="55">
        <v>3.8657407407407408E-3</v>
      </c>
      <c r="R152" s="11">
        <v>10</v>
      </c>
      <c r="T152" s="58">
        <v>3.9236111111111112E-3</v>
      </c>
      <c r="U152" s="11">
        <v>11</v>
      </c>
      <c r="W152" s="51">
        <v>3.9814814814814817E-3</v>
      </c>
      <c r="X152" s="13">
        <v>14</v>
      </c>
    </row>
    <row r="153" spans="1:24" x14ac:dyDescent="0.25">
      <c r="A153" s="58">
        <v>3.645833333333333E-3</v>
      </c>
      <c r="B153" s="36">
        <v>5</v>
      </c>
      <c r="D153" s="55">
        <v>3.7037037037037034E-3</v>
      </c>
      <c r="E153" s="36">
        <v>6</v>
      </c>
      <c r="G153" s="51">
        <v>3.7615740740740739E-3</v>
      </c>
      <c r="H153" s="36">
        <v>7</v>
      </c>
      <c r="J153" s="51">
        <v>3.8194444444444443E-3</v>
      </c>
      <c r="K153" s="36">
        <v>10</v>
      </c>
      <c r="N153" s="58">
        <v>3.8773148148148143E-3</v>
      </c>
      <c r="O153" s="12">
        <v>10</v>
      </c>
      <c r="Q153" s="58">
        <v>3.8773148148148143E-3</v>
      </c>
      <c r="R153" s="11">
        <v>10</v>
      </c>
      <c r="T153" s="55">
        <v>3.9351851851851857E-3</v>
      </c>
      <c r="U153" s="11">
        <v>11</v>
      </c>
      <c r="W153" s="51">
        <v>3.9930555555555561E-3</v>
      </c>
      <c r="X153" s="13">
        <v>13</v>
      </c>
    </row>
    <row r="154" spans="1:24" x14ac:dyDescent="0.25">
      <c r="A154" s="58">
        <v>3.6574074074074074E-3</v>
      </c>
      <c r="B154" s="36">
        <v>4</v>
      </c>
      <c r="D154" s="56">
        <v>3.7152777777777774E-3</v>
      </c>
      <c r="E154" s="36">
        <v>5</v>
      </c>
      <c r="G154" s="51">
        <v>3.7731481481481483E-3</v>
      </c>
      <c r="H154" s="36">
        <v>6</v>
      </c>
      <c r="J154" s="51">
        <v>3.8310185185185183E-3</v>
      </c>
      <c r="K154" s="36">
        <v>9</v>
      </c>
      <c r="N154" s="55">
        <v>3.8888888888888883E-3</v>
      </c>
      <c r="O154" s="12">
        <v>9</v>
      </c>
      <c r="Q154" s="55">
        <v>3.8888888888888883E-3</v>
      </c>
      <c r="R154" s="11">
        <v>9</v>
      </c>
      <c r="T154" s="58">
        <v>3.9467592592592592E-3</v>
      </c>
      <c r="U154" s="11">
        <v>11</v>
      </c>
      <c r="W154" s="51">
        <v>4.0046296296296297E-3</v>
      </c>
      <c r="X154" s="13">
        <v>13</v>
      </c>
    </row>
    <row r="155" spans="1:24" x14ac:dyDescent="0.25">
      <c r="A155" s="58">
        <v>3.6689814814814814E-3</v>
      </c>
      <c r="B155" s="36">
        <v>4</v>
      </c>
      <c r="D155" s="55">
        <v>3.7268518518518514E-3</v>
      </c>
      <c r="E155" s="36">
        <v>5</v>
      </c>
      <c r="G155" s="51">
        <v>3.7847222222222223E-3</v>
      </c>
      <c r="H155" s="36">
        <v>6</v>
      </c>
      <c r="J155" s="51">
        <v>3.8425925925925923E-3</v>
      </c>
      <c r="K155" s="36">
        <v>9</v>
      </c>
      <c r="N155" s="58">
        <v>3.9004629629629632E-3</v>
      </c>
      <c r="O155" s="12">
        <v>9</v>
      </c>
      <c r="Q155" s="58">
        <v>3.9004629629629632E-3</v>
      </c>
      <c r="R155" s="11">
        <v>9</v>
      </c>
      <c r="T155" s="55">
        <v>3.9583333333333337E-3</v>
      </c>
      <c r="U155" s="11">
        <v>10</v>
      </c>
      <c r="W155" s="51">
        <v>4.0162037037037033E-3</v>
      </c>
      <c r="X155" s="13">
        <v>13</v>
      </c>
    </row>
    <row r="156" spans="1:24" x14ac:dyDescent="0.25">
      <c r="A156" s="58">
        <v>3.6805555555555554E-3</v>
      </c>
      <c r="B156" s="36">
        <v>4</v>
      </c>
      <c r="D156" s="56">
        <v>3.7384259259259263E-3</v>
      </c>
      <c r="E156" s="36">
        <v>5</v>
      </c>
      <c r="G156" s="51">
        <v>3.7962962962962963E-3</v>
      </c>
      <c r="H156" s="36">
        <v>6</v>
      </c>
      <c r="J156" s="51">
        <v>3.8541666666666668E-3</v>
      </c>
      <c r="K156" s="36">
        <v>9</v>
      </c>
      <c r="N156" s="55">
        <v>3.9120370370370368E-3</v>
      </c>
      <c r="O156" s="12">
        <v>9</v>
      </c>
      <c r="Q156" s="55">
        <v>3.9120370370370368E-3</v>
      </c>
      <c r="R156" s="11">
        <v>9</v>
      </c>
      <c r="T156" s="58">
        <v>3.9699074074074072E-3</v>
      </c>
      <c r="U156" s="11">
        <v>10</v>
      </c>
      <c r="W156" s="51">
        <v>4.0277777777777777E-3</v>
      </c>
      <c r="X156" s="13">
        <v>13</v>
      </c>
    </row>
    <row r="157" spans="1:24" x14ac:dyDescent="0.25">
      <c r="A157" s="58">
        <v>3.6921296296296298E-3</v>
      </c>
      <c r="B157" s="36">
        <v>4</v>
      </c>
      <c r="D157" s="55">
        <v>3.7500000000000003E-3</v>
      </c>
      <c r="E157" s="36">
        <v>5</v>
      </c>
      <c r="G157" s="51">
        <v>3.8078703703703707E-3</v>
      </c>
      <c r="H157" s="36">
        <v>6</v>
      </c>
      <c r="J157" s="51">
        <v>3.8657407407407408E-3</v>
      </c>
      <c r="K157" s="36">
        <v>9</v>
      </c>
      <c r="N157" s="58">
        <v>3.9236111111111112E-3</v>
      </c>
      <c r="O157" s="12">
        <v>9</v>
      </c>
      <c r="Q157" s="58">
        <v>3.9236111111111112E-3</v>
      </c>
      <c r="R157" s="11">
        <v>9</v>
      </c>
      <c r="T157" s="55">
        <v>3.9814814814814817E-3</v>
      </c>
      <c r="U157" s="11">
        <v>10</v>
      </c>
      <c r="W157" s="51">
        <v>4.0393518518518521E-3</v>
      </c>
      <c r="X157" s="13">
        <v>12</v>
      </c>
    </row>
    <row r="158" spans="1:24" x14ac:dyDescent="0.25">
      <c r="A158" s="58">
        <v>3.7037037037037034E-3</v>
      </c>
      <c r="B158" s="36">
        <v>4</v>
      </c>
      <c r="D158" s="56">
        <v>3.7615740740740739E-3</v>
      </c>
      <c r="E158" s="36">
        <v>5</v>
      </c>
      <c r="G158" s="51">
        <v>3.8194444444444443E-3</v>
      </c>
      <c r="H158" s="36">
        <v>6</v>
      </c>
      <c r="J158" s="51">
        <v>3.8773148148148143E-3</v>
      </c>
      <c r="K158" s="36">
        <v>9</v>
      </c>
      <c r="N158" s="55">
        <v>3.9351851851851857E-3</v>
      </c>
      <c r="O158" s="12">
        <v>8</v>
      </c>
      <c r="Q158" s="55">
        <v>3.9351851851851857E-3</v>
      </c>
      <c r="R158" s="11">
        <v>8</v>
      </c>
      <c r="T158" s="58">
        <v>3.9930555555555561E-3</v>
      </c>
      <c r="U158" s="11">
        <v>10</v>
      </c>
      <c r="W158" s="51">
        <v>4.0509259259259257E-3</v>
      </c>
      <c r="X158" s="13">
        <v>12</v>
      </c>
    </row>
    <row r="159" spans="1:24" x14ac:dyDescent="0.25">
      <c r="A159" s="58">
        <v>3.7152777777777774E-3</v>
      </c>
      <c r="B159" s="36">
        <v>3</v>
      </c>
      <c r="D159" s="55">
        <v>3.7731481481481483E-3</v>
      </c>
      <c r="E159" s="36">
        <v>4</v>
      </c>
      <c r="G159" s="51">
        <v>3.8310185185185183E-3</v>
      </c>
      <c r="H159" s="36">
        <v>5</v>
      </c>
      <c r="J159" s="51">
        <v>3.8888888888888883E-3</v>
      </c>
      <c r="K159" s="36">
        <v>8</v>
      </c>
      <c r="N159" s="58">
        <v>3.9467592592592592E-3</v>
      </c>
      <c r="O159" s="12">
        <v>8</v>
      </c>
      <c r="Q159" s="58">
        <v>3.9467592592592592E-3</v>
      </c>
      <c r="R159" s="11">
        <v>8</v>
      </c>
      <c r="T159" s="55">
        <v>4.0046296296296297E-3</v>
      </c>
      <c r="U159" s="11">
        <v>9</v>
      </c>
      <c r="W159" s="51">
        <v>4.0624999999999993E-3</v>
      </c>
      <c r="X159" s="13">
        <v>12</v>
      </c>
    </row>
    <row r="160" spans="1:24" x14ac:dyDescent="0.25">
      <c r="A160" s="58">
        <v>3.7268518518518514E-3</v>
      </c>
      <c r="B160" s="36">
        <v>3</v>
      </c>
      <c r="D160" s="56">
        <v>3.7847222222222223E-3</v>
      </c>
      <c r="E160" s="36">
        <v>4</v>
      </c>
      <c r="G160" s="51">
        <v>3.8425925925925923E-3</v>
      </c>
      <c r="H160" s="36">
        <v>5</v>
      </c>
      <c r="J160" s="51">
        <v>3.9004629629629632E-3</v>
      </c>
      <c r="K160" s="36">
        <v>8</v>
      </c>
      <c r="N160" s="55">
        <v>3.9583333333333337E-3</v>
      </c>
      <c r="O160" s="12">
        <v>8</v>
      </c>
      <c r="Q160" s="55">
        <v>3.9583333333333337E-3</v>
      </c>
      <c r="R160" s="11">
        <v>8</v>
      </c>
      <c r="T160" s="58">
        <v>4.0162037037037033E-3</v>
      </c>
      <c r="U160" s="11">
        <v>9</v>
      </c>
      <c r="W160" s="51">
        <v>4.0740740740740746E-3</v>
      </c>
      <c r="X160" s="13">
        <v>12</v>
      </c>
    </row>
    <row r="161" spans="1:24" x14ac:dyDescent="0.25">
      <c r="A161" s="58">
        <v>3.7384259259259263E-3</v>
      </c>
      <c r="B161" s="36">
        <v>3</v>
      </c>
      <c r="D161" s="55">
        <v>3.7962962962962963E-3</v>
      </c>
      <c r="E161" s="36">
        <v>4</v>
      </c>
      <c r="G161" s="51">
        <v>3.8541666666666668E-3</v>
      </c>
      <c r="H161" s="36">
        <v>5</v>
      </c>
      <c r="J161" s="51">
        <v>3.9120370370370368E-3</v>
      </c>
      <c r="K161" s="36">
        <v>8</v>
      </c>
      <c r="N161" s="58">
        <v>3.9699074074074072E-3</v>
      </c>
      <c r="O161" s="12">
        <v>8</v>
      </c>
      <c r="Q161" s="58">
        <v>3.9699074074074072E-3</v>
      </c>
      <c r="R161" s="11">
        <v>8</v>
      </c>
      <c r="T161" s="55">
        <v>4.0277777777777777E-3</v>
      </c>
      <c r="U161" s="11">
        <v>9</v>
      </c>
      <c r="W161" s="51">
        <v>4.0856481481481481E-3</v>
      </c>
      <c r="X161" s="13">
        <v>11</v>
      </c>
    </row>
    <row r="162" spans="1:24" x14ac:dyDescent="0.25">
      <c r="A162" s="58">
        <v>3.7500000000000003E-3</v>
      </c>
      <c r="B162" s="36">
        <v>3</v>
      </c>
      <c r="D162" s="56">
        <v>3.8078703703703707E-3</v>
      </c>
      <c r="E162" s="36">
        <v>4</v>
      </c>
      <c r="G162" s="51">
        <v>3.8657407407407408E-3</v>
      </c>
      <c r="H162" s="36">
        <v>5</v>
      </c>
      <c r="J162" s="51">
        <v>3.9236111111111112E-3</v>
      </c>
      <c r="K162" s="36">
        <v>8</v>
      </c>
      <c r="N162" s="55">
        <v>3.9814814814814817E-3</v>
      </c>
      <c r="O162" s="12">
        <v>7</v>
      </c>
      <c r="Q162" s="55">
        <v>3.9814814814814817E-3</v>
      </c>
      <c r="R162" s="11">
        <v>7</v>
      </c>
      <c r="T162" s="58">
        <v>4.0393518518518521E-3</v>
      </c>
      <c r="U162" s="11">
        <v>9</v>
      </c>
      <c r="W162" s="51">
        <v>4.0972222222222226E-3</v>
      </c>
      <c r="X162" s="13">
        <v>11</v>
      </c>
    </row>
    <row r="163" spans="1:24" x14ac:dyDescent="0.25">
      <c r="A163" s="58">
        <v>3.7615740740740739E-3</v>
      </c>
      <c r="B163" s="36">
        <v>3</v>
      </c>
      <c r="D163" s="55">
        <v>3.8194444444444443E-3</v>
      </c>
      <c r="E163" s="36">
        <v>4</v>
      </c>
      <c r="G163" s="51">
        <v>3.8773148148148143E-3</v>
      </c>
      <c r="H163" s="36">
        <v>5</v>
      </c>
      <c r="J163" s="51">
        <v>3.9351851851851857E-3</v>
      </c>
      <c r="K163" s="36">
        <v>8</v>
      </c>
      <c r="N163" s="58">
        <v>3.9930555555555561E-3</v>
      </c>
      <c r="O163" s="12">
        <v>7</v>
      </c>
      <c r="Q163" s="58">
        <v>3.9930555555555561E-3</v>
      </c>
      <c r="R163" s="11">
        <v>7</v>
      </c>
      <c r="T163" s="55">
        <v>4.0509259259259257E-3</v>
      </c>
      <c r="U163" s="11">
        <v>9</v>
      </c>
      <c r="W163" s="51">
        <v>4.108796296296297E-3</v>
      </c>
      <c r="X163" s="13">
        <v>11</v>
      </c>
    </row>
    <row r="164" spans="1:24" x14ac:dyDescent="0.25">
      <c r="A164" s="58">
        <v>3.7731481481481483E-3</v>
      </c>
      <c r="B164" s="36">
        <v>2</v>
      </c>
      <c r="D164" s="56">
        <v>3.8310185185185183E-3</v>
      </c>
      <c r="E164" s="36">
        <v>3</v>
      </c>
      <c r="G164" s="51">
        <v>3.8888888888888883E-3</v>
      </c>
      <c r="H164" s="36">
        <v>4</v>
      </c>
      <c r="J164" s="51">
        <v>3.9467592592592592E-3</v>
      </c>
      <c r="K164" s="36">
        <v>7</v>
      </c>
      <c r="N164" s="55">
        <v>4.0046296296296297E-3</v>
      </c>
      <c r="O164" s="12">
        <v>7</v>
      </c>
      <c r="Q164" s="55">
        <v>4.0046296296296297E-3</v>
      </c>
      <c r="R164" s="11">
        <v>7</v>
      </c>
      <c r="T164" s="58">
        <v>4.0624999999999993E-3</v>
      </c>
      <c r="U164" s="11">
        <v>8</v>
      </c>
      <c r="W164" s="51">
        <v>4.1203703703703706E-3</v>
      </c>
      <c r="X164" s="13">
        <v>11</v>
      </c>
    </row>
    <row r="165" spans="1:24" x14ac:dyDescent="0.25">
      <c r="A165" s="58">
        <v>3.7847222222222223E-3</v>
      </c>
      <c r="B165" s="36">
        <v>2</v>
      </c>
      <c r="D165" s="55">
        <v>3.8425925925925923E-3</v>
      </c>
      <c r="E165" s="36">
        <v>3</v>
      </c>
      <c r="G165" s="51">
        <v>3.9004629629629632E-3</v>
      </c>
      <c r="H165" s="36">
        <v>4</v>
      </c>
      <c r="J165" s="51">
        <v>3.9583333333333337E-3</v>
      </c>
      <c r="K165" s="36">
        <v>7</v>
      </c>
      <c r="N165" s="58">
        <v>4.0162037037037033E-3</v>
      </c>
      <c r="O165" s="12">
        <v>7</v>
      </c>
      <c r="Q165" s="58">
        <v>4.0162037037037033E-3</v>
      </c>
      <c r="R165" s="11">
        <v>7</v>
      </c>
      <c r="T165" s="55">
        <v>4.0740740740740746E-3</v>
      </c>
      <c r="U165" s="11">
        <v>8</v>
      </c>
      <c r="W165" s="51">
        <v>4.1319444444444442E-3</v>
      </c>
      <c r="X165" s="13">
        <v>10</v>
      </c>
    </row>
    <row r="166" spans="1:24" x14ac:dyDescent="0.25">
      <c r="A166" s="58">
        <v>3.7962962962962963E-3</v>
      </c>
      <c r="B166" s="36">
        <v>2</v>
      </c>
      <c r="D166" s="56">
        <v>3.8541666666666668E-3</v>
      </c>
      <c r="E166" s="36">
        <v>3</v>
      </c>
      <c r="G166" s="51">
        <v>3.9120370370370368E-3</v>
      </c>
      <c r="H166" s="36">
        <v>4</v>
      </c>
      <c r="J166" s="51">
        <v>3.9699074074074072E-3</v>
      </c>
      <c r="K166" s="36">
        <v>7</v>
      </c>
      <c r="N166" s="55">
        <v>4.0277777777777777E-3</v>
      </c>
      <c r="O166" s="12">
        <v>6</v>
      </c>
      <c r="Q166" s="55">
        <v>4.0277777777777777E-3</v>
      </c>
      <c r="R166" s="11">
        <v>6</v>
      </c>
      <c r="T166" s="58">
        <v>4.0856481481481481E-3</v>
      </c>
      <c r="U166" s="11">
        <v>8</v>
      </c>
      <c r="W166" s="51">
        <v>4.1435185185185186E-3</v>
      </c>
      <c r="X166" s="13">
        <v>10</v>
      </c>
    </row>
    <row r="167" spans="1:24" x14ac:dyDescent="0.25">
      <c r="A167" s="58">
        <v>3.8078703703703707E-3</v>
      </c>
      <c r="B167" s="36">
        <v>2</v>
      </c>
      <c r="D167" s="55">
        <v>3.8657407407407408E-3</v>
      </c>
      <c r="E167" s="36">
        <v>3</v>
      </c>
      <c r="G167" s="51">
        <v>3.9236111111111112E-3</v>
      </c>
      <c r="H167" s="36">
        <v>4</v>
      </c>
      <c r="J167" s="51">
        <v>3.9814814814814817E-3</v>
      </c>
      <c r="K167" s="36">
        <v>7</v>
      </c>
      <c r="N167" s="58">
        <v>4.0393518518518521E-3</v>
      </c>
      <c r="O167" s="12">
        <v>6</v>
      </c>
      <c r="Q167" s="58">
        <v>4.0393518518518521E-3</v>
      </c>
      <c r="R167" s="11">
        <v>6</v>
      </c>
      <c r="T167" s="55">
        <v>4.0972222222222226E-3</v>
      </c>
      <c r="U167" s="11">
        <v>8</v>
      </c>
      <c r="W167" s="51">
        <v>4.155092592592593E-3</v>
      </c>
      <c r="X167" s="13">
        <v>10</v>
      </c>
    </row>
    <row r="168" spans="1:24" x14ac:dyDescent="0.25">
      <c r="A168" s="58">
        <v>3.8194444444444443E-3</v>
      </c>
      <c r="B168" s="36">
        <v>2</v>
      </c>
      <c r="D168" s="56">
        <v>3.8773148148148143E-3</v>
      </c>
      <c r="E168" s="36">
        <v>3</v>
      </c>
      <c r="G168" s="51">
        <v>3.9351851851851857E-3</v>
      </c>
      <c r="H168" s="36">
        <v>4</v>
      </c>
      <c r="J168" s="51">
        <v>3.9930555555555561E-3</v>
      </c>
      <c r="K168" s="36">
        <v>7</v>
      </c>
      <c r="N168" s="55">
        <v>4.0509259259259257E-3</v>
      </c>
      <c r="O168" s="12">
        <v>6</v>
      </c>
      <c r="Q168" s="55">
        <v>4.0509259259259257E-3</v>
      </c>
      <c r="R168" s="11">
        <v>6</v>
      </c>
      <c r="T168" s="58">
        <v>4.108796296296297E-3</v>
      </c>
      <c r="U168" s="11">
        <v>8</v>
      </c>
      <c r="W168" s="51">
        <v>4.1666666666666666E-3</v>
      </c>
      <c r="X168" s="13">
        <v>10</v>
      </c>
    </row>
    <row r="169" spans="1:24" x14ac:dyDescent="0.25">
      <c r="A169" s="58">
        <v>3.8310185185185183E-3</v>
      </c>
      <c r="B169" s="36">
        <v>1</v>
      </c>
      <c r="D169" s="55">
        <v>3.8888888888888883E-3</v>
      </c>
      <c r="E169" s="36">
        <v>2</v>
      </c>
      <c r="G169" s="51">
        <v>3.9467592592592592E-3</v>
      </c>
      <c r="H169" s="36">
        <v>3</v>
      </c>
      <c r="J169" s="51">
        <v>4.0046296296296297E-3</v>
      </c>
      <c r="K169" s="36">
        <v>0</v>
      </c>
      <c r="N169" s="58">
        <v>4.0624999999999993E-3</v>
      </c>
      <c r="O169" s="12">
        <v>6</v>
      </c>
      <c r="Q169" s="58">
        <v>4.0624999999999993E-3</v>
      </c>
      <c r="R169" s="11">
        <v>6</v>
      </c>
      <c r="T169" s="55">
        <v>4.1203703703703706E-3</v>
      </c>
      <c r="U169" s="11">
        <v>7</v>
      </c>
      <c r="W169" s="51">
        <v>4.1782407407407402E-3</v>
      </c>
      <c r="X169" s="13">
        <v>9</v>
      </c>
    </row>
    <row r="170" spans="1:24" x14ac:dyDescent="0.25">
      <c r="A170" s="58">
        <v>3.8425925925925923E-3</v>
      </c>
      <c r="B170" s="36">
        <v>1</v>
      </c>
      <c r="D170" s="56">
        <v>3.9004629629629632E-3</v>
      </c>
      <c r="E170" s="36">
        <v>2</v>
      </c>
      <c r="G170" s="51">
        <v>3.9583333333333337E-3</v>
      </c>
      <c r="H170" s="36">
        <v>3</v>
      </c>
      <c r="J170" s="51">
        <v>4.0162037037037033E-3</v>
      </c>
      <c r="K170" s="36">
        <v>6</v>
      </c>
      <c r="N170" s="55">
        <v>4.0740740740740746E-3</v>
      </c>
      <c r="O170" s="12">
        <v>5</v>
      </c>
      <c r="Q170" s="55">
        <v>4.0740740740740746E-3</v>
      </c>
      <c r="R170" s="11">
        <v>5</v>
      </c>
      <c r="T170" s="58">
        <v>4.1319444444444442E-3</v>
      </c>
      <c r="U170" s="11">
        <v>7</v>
      </c>
      <c r="W170" s="51">
        <v>4.1898148148148146E-3</v>
      </c>
      <c r="X170" s="13">
        <v>9</v>
      </c>
    </row>
    <row r="171" spans="1:24" x14ac:dyDescent="0.25">
      <c r="A171" s="58">
        <v>3.8541666666666668E-3</v>
      </c>
      <c r="B171" s="36">
        <v>1</v>
      </c>
      <c r="D171" s="55">
        <v>3.9120370370370368E-3</v>
      </c>
      <c r="E171" s="36">
        <v>2</v>
      </c>
      <c r="G171" s="51">
        <v>3.9699074074074072E-3</v>
      </c>
      <c r="H171" s="36">
        <v>3</v>
      </c>
      <c r="J171" s="51">
        <v>4.0277777777777777E-3</v>
      </c>
      <c r="K171" s="36">
        <v>6</v>
      </c>
      <c r="N171" s="58">
        <v>4.0856481481481481E-3</v>
      </c>
      <c r="O171" s="12">
        <v>5</v>
      </c>
      <c r="Q171" s="58">
        <v>4.0856481481481481E-3</v>
      </c>
      <c r="R171" s="11">
        <v>5</v>
      </c>
      <c r="T171" s="55">
        <v>4.1435185185185186E-3</v>
      </c>
      <c r="U171" s="11">
        <v>7</v>
      </c>
      <c r="W171" s="51">
        <v>4.2013888888888891E-3</v>
      </c>
      <c r="X171" s="13">
        <v>9</v>
      </c>
    </row>
    <row r="172" spans="1:24" x14ac:dyDescent="0.25">
      <c r="A172" s="58">
        <v>3.8657407407407408E-3</v>
      </c>
      <c r="B172" s="36">
        <v>1</v>
      </c>
      <c r="D172" s="56">
        <v>3.9236111111111112E-3</v>
      </c>
      <c r="E172" s="36">
        <v>2</v>
      </c>
      <c r="G172" s="51">
        <v>3.9814814814814817E-3</v>
      </c>
      <c r="H172" s="36">
        <v>3</v>
      </c>
      <c r="J172" s="51">
        <v>4.0393518518518521E-3</v>
      </c>
      <c r="K172" s="36">
        <v>6</v>
      </c>
      <c r="N172" s="55">
        <v>4.0972222222222226E-3</v>
      </c>
      <c r="O172" s="12">
        <v>5</v>
      </c>
      <c r="Q172" s="55">
        <v>4.0972222222222226E-3</v>
      </c>
      <c r="R172" s="11">
        <v>5</v>
      </c>
      <c r="T172" s="58">
        <v>4.155092592592593E-3</v>
      </c>
      <c r="U172" s="11">
        <v>7</v>
      </c>
      <c r="W172" s="51">
        <v>4.2129629629629626E-3</v>
      </c>
      <c r="X172" s="13">
        <v>9</v>
      </c>
    </row>
    <row r="173" spans="1:24" x14ac:dyDescent="0.25">
      <c r="A173" s="58">
        <v>3.8773148148148143E-3</v>
      </c>
      <c r="B173" s="36">
        <v>1</v>
      </c>
      <c r="D173" s="55">
        <v>3.9351851851851857E-3</v>
      </c>
      <c r="E173" s="36">
        <v>2</v>
      </c>
      <c r="G173" s="51">
        <v>3.9930555555555561E-3</v>
      </c>
      <c r="H173" s="36">
        <v>3</v>
      </c>
      <c r="J173" s="51">
        <v>4.0509259259259257E-3</v>
      </c>
      <c r="K173" s="36">
        <v>6</v>
      </c>
      <c r="N173" s="58">
        <v>4.108796296296297E-3</v>
      </c>
      <c r="O173" s="12">
        <v>5</v>
      </c>
      <c r="Q173" s="58">
        <v>4.108796296296297E-3</v>
      </c>
      <c r="R173" s="11">
        <v>5</v>
      </c>
      <c r="T173" s="55">
        <v>4.1666666666666666E-3</v>
      </c>
      <c r="U173" s="11">
        <v>7</v>
      </c>
      <c r="W173" s="51">
        <v>4.2245370370370371E-3</v>
      </c>
      <c r="X173" s="13">
        <v>9</v>
      </c>
    </row>
    <row r="174" spans="1:24" x14ac:dyDescent="0.25">
      <c r="A174" s="58">
        <v>3.8888888888888883E-3</v>
      </c>
      <c r="B174" s="36">
        <v>0</v>
      </c>
      <c r="D174" s="56">
        <v>3.9467592592592592E-3</v>
      </c>
      <c r="E174" s="36">
        <v>1</v>
      </c>
      <c r="G174" s="51">
        <v>4.0046296296296297E-3</v>
      </c>
      <c r="H174" s="36">
        <v>2</v>
      </c>
      <c r="J174" s="51">
        <v>4.0624999999999993E-3</v>
      </c>
      <c r="K174" s="36">
        <v>5</v>
      </c>
      <c r="N174" s="55">
        <v>4.1203703703703706E-3</v>
      </c>
      <c r="O174" s="12">
        <v>4</v>
      </c>
      <c r="Q174" s="55">
        <v>4.1203703703703706E-3</v>
      </c>
      <c r="R174" s="11">
        <v>4</v>
      </c>
      <c r="T174" s="58">
        <v>4.1782407407407402E-3</v>
      </c>
      <c r="U174" s="11">
        <v>6</v>
      </c>
      <c r="W174" s="51">
        <v>4.2361111111111106E-3</v>
      </c>
      <c r="X174" s="13">
        <v>8</v>
      </c>
    </row>
    <row r="175" spans="1:24" x14ac:dyDescent="0.25">
      <c r="A175" s="58">
        <v>0</v>
      </c>
      <c r="B175" s="36">
        <v>0</v>
      </c>
      <c r="D175" s="55">
        <v>3.9583333333333337E-3</v>
      </c>
      <c r="E175" s="36">
        <v>1</v>
      </c>
      <c r="G175" s="51">
        <v>4.0162037037037033E-3</v>
      </c>
      <c r="H175" s="36">
        <v>2</v>
      </c>
      <c r="J175" s="51">
        <v>4.0740740740740746E-3</v>
      </c>
      <c r="K175" s="36">
        <v>5</v>
      </c>
      <c r="N175" s="58">
        <v>4.1319444444444442E-3</v>
      </c>
      <c r="O175" s="12">
        <v>4</v>
      </c>
      <c r="Q175" s="58">
        <v>4.1319444444444442E-3</v>
      </c>
      <c r="R175" s="11">
        <v>4</v>
      </c>
      <c r="T175" s="55">
        <v>4.1898148148148146E-3</v>
      </c>
      <c r="U175" s="11">
        <v>6</v>
      </c>
      <c r="W175" s="51">
        <v>4.2476851851851851E-3</v>
      </c>
      <c r="X175" s="13">
        <v>8</v>
      </c>
    </row>
    <row r="176" spans="1:24" x14ac:dyDescent="0.25">
      <c r="A176" s="52"/>
      <c r="D176" s="56">
        <v>3.9699074074074072E-3</v>
      </c>
      <c r="E176" s="36">
        <v>1</v>
      </c>
      <c r="G176" s="51">
        <v>4.0277777777777777E-3</v>
      </c>
      <c r="H176" s="36">
        <v>2</v>
      </c>
      <c r="J176" s="51">
        <v>4.0856481481481481E-3</v>
      </c>
      <c r="K176" s="36">
        <v>5</v>
      </c>
      <c r="N176" s="55">
        <v>4.1435185185185186E-3</v>
      </c>
      <c r="O176" s="12">
        <v>4</v>
      </c>
      <c r="Q176" s="55">
        <v>4.1435185185185186E-3</v>
      </c>
      <c r="R176" s="11">
        <v>4</v>
      </c>
      <c r="T176" s="58">
        <v>4.2013888888888891E-3</v>
      </c>
      <c r="U176" s="11">
        <v>6</v>
      </c>
      <c r="W176" s="51">
        <v>4.2592592592592595E-3</v>
      </c>
      <c r="X176" s="13">
        <v>8</v>
      </c>
    </row>
    <row r="177" spans="1:24" x14ac:dyDescent="0.25">
      <c r="A177" s="52"/>
      <c r="D177" s="55">
        <v>3.9814814814814817E-3</v>
      </c>
      <c r="E177" s="36">
        <v>1</v>
      </c>
      <c r="G177" s="51">
        <v>4.0393518518518521E-3</v>
      </c>
      <c r="H177" s="36">
        <v>2</v>
      </c>
      <c r="J177" s="51">
        <v>4.0972222222222226E-3</v>
      </c>
      <c r="K177" s="36">
        <v>5</v>
      </c>
      <c r="N177" s="58">
        <v>4.155092592592593E-3</v>
      </c>
      <c r="O177" s="12">
        <v>4</v>
      </c>
      <c r="Q177" s="58">
        <v>4.155092592592593E-3</v>
      </c>
      <c r="R177" s="11">
        <v>4</v>
      </c>
      <c r="T177" s="55">
        <v>4.2129629629629626E-3</v>
      </c>
      <c r="U177" s="11">
        <v>6</v>
      </c>
      <c r="W177" s="51">
        <v>4.2708333333333339E-3</v>
      </c>
      <c r="X177" s="13">
        <v>8</v>
      </c>
    </row>
    <row r="178" spans="1:24" x14ac:dyDescent="0.25">
      <c r="A178" s="52"/>
      <c r="D178" s="56">
        <v>3.9930555555555561E-3</v>
      </c>
      <c r="E178" s="36">
        <v>1</v>
      </c>
      <c r="G178" s="51">
        <v>4.0509259259259257E-3</v>
      </c>
      <c r="H178" s="36">
        <v>2</v>
      </c>
      <c r="J178" s="51">
        <v>4.108796296296297E-3</v>
      </c>
      <c r="K178" s="36">
        <v>5</v>
      </c>
      <c r="N178" s="55">
        <v>4.1666666666666666E-3</v>
      </c>
      <c r="O178" s="12">
        <v>4</v>
      </c>
      <c r="Q178" s="55">
        <v>4.1666666666666666E-3</v>
      </c>
      <c r="R178" s="11">
        <v>4</v>
      </c>
      <c r="T178" s="58">
        <v>4.2245370370370371E-3</v>
      </c>
      <c r="U178" s="11">
        <v>6</v>
      </c>
      <c r="W178" s="51">
        <v>4.2824074074074075E-3</v>
      </c>
      <c r="X178" s="13">
        <v>8</v>
      </c>
    </row>
    <row r="179" spans="1:24" x14ac:dyDescent="0.25">
      <c r="A179" s="52"/>
      <c r="D179" s="55">
        <v>4.0046296296296297E-3</v>
      </c>
      <c r="E179" s="36">
        <v>0</v>
      </c>
      <c r="G179" s="51">
        <v>4.0624999999999993E-3</v>
      </c>
      <c r="H179" s="36">
        <v>1</v>
      </c>
      <c r="J179" s="51">
        <v>4.1203703703703706E-3</v>
      </c>
      <c r="K179" s="36">
        <v>4</v>
      </c>
      <c r="N179" s="58">
        <v>4.1782407407407402E-3</v>
      </c>
      <c r="O179" s="12">
        <v>3</v>
      </c>
      <c r="Q179" s="58">
        <v>4.1782407407407402E-3</v>
      </c>
      <c r="R179" s="11">
        <v>3</v>
      </c>
      <c r="T179" s="55">
        <v>4.2361111111111106E-3</v>
      </c>
      <c r="U179" s="11">
        <v>5</v>
      </c>
      <c r="W179" s="51">
        <v>4.2939814814814811E-3</v>
      </c>
      <c r="X179" s="13">
        <v>7</v>
      </c>
    </row>
    <row r="180" spans="1:24" x14ac:dyDescent="0.25">
      <c r="A180" s="52"/>
      <c r="D180" s="55">
        <v>0</v>
      </c>
      <c r="E180" s="36">
        <v>0</v>
      </c>
      <c r="G180" s="51">
        <v>4.0740740740740746E-3</v>
      </c>
      <c r="H180" s="36">
        <v>1</v>
      </c>
      <c r="J180" s="51">
        <v>4.1319444444444442E-3</v>
      </c>
      <c r="K180" s="36">
        <v>4</v>
      </c>
      <c r="N180" s="55">
        <v>4.1898148148148146E-3</v>
      </c>
      <c r="O180" s="12">
        <v>3</v>
      </c>
      <c r="Q180" s="55">
        <v>4.1898148148148146E-3</v>
      </c>
      <c r="R180" s="11">
        <v>3</v>
      </c>
      <c r="T180" s="58">
        <v>4.2476851851851851E-3</v>
      </c>
      <c r="U180" s="11">
        <v>5</v>
      </c>
      <c r="W180" s="51">
        <v>4.3055555555555555E-3</v>
      </c>
      <c r="X180" s="13">
        <v>7</v>
      </c>
    </row>
    <row r="181" spans="1:24" x14ac:dyDescent="0.25">
      <c r="A181" s="52"/>
      <c r="D181" s="52"/>
      <c r="G181" s="51">
        <v>4.0856481481481481E-3</v>
      </c>
      <c r="H181" s="36">
        <v>1</v>
      </c>
      <c r="J181" s="51">
        <v>4.1435185185185186E-3</v>
      </c>
      <c r="K181" s="36">
        <v>4</v>
      </c>
      <c r="N181" s="58">
        <v>4.2013888888888891E-3</v>
      </c>
      <c r="O181" s="12">
        <v>3</v>
      </c>
      <c r="Q181" s="58">
        <v>4.2013888888888891E-3</v>
      </c>
      <c r="R181" s="11">
        <v>3</v>
      </c>
      <c r="T181" s="55">
        <v>4.2592592592592595E-3</v>
      </c>
      <c r="U181" s="11">
        <v>5</v>
      </c>
      <c r="W181" s="51">
        <v>4.31712962962963E-3</v>
      </c>
      <c r="X181" s="13">
        <v>7</v>
      </c>
    </row>
    <row r="182" spans="1:24" x14ac:dyDescent="0.25">
      <c r="A182" s="52"/>
      <c r="D182" s="52"/>
      <c r="G182" s="51">
        <v>4.0972222222222226E-3</v>
      </c>
      <c r="H182" s="36">
        <v>1</v>
      </c>
      <c r="J182" s="51">
        <v>4.155092592592593E-3</v>
      </c>
      <c r="K182" s="36">
        <v>4</v>
      </c>
      <c r="N182" s="55">
        <v>4.2129629629629626E-3</v>
      </c>
      <c r="O182" s="12">
        <v>3</v>
      </c>
      <c r="Q182" s="55">
        <v>4.2129629629629626E-3</v>
      </c>
      <c r="R182" s="11">
        <v>3</v>
      </c>
      <c r="T182" s="58">
        <v>4.2708333333333339E-3</v>
      </c>
      <c r="U182" s="11">
        <v>5</v>
      </c>
      <c r="W182" s="51">
        <v>4.3287037037037035E-3</v>
      </c>
      <c r="X182" s="13">
        <v>7</v>
      </c>
    </row>
    <row r="183" spans="1:24" x14ac:dyDescent="0.25">
      <c r="A183" s="52"/>
      <c r="D183" s="52"/>
      <c r="G183" s="51">
        <v>4.108796296296297E-3</v>
      </c>
      <c r="H183" s="36">
        <v>1</v>
      </c>
      <c r="J183" s="51">
        <v>4.1666666666666666E-3</v>
      </c>
      <c r="K183" s="36">
        <v>4</v>
      </c>
      <c r="N183" s="58">
        <v>4.2245370370370371E-3</v>
      </c>
      <c r="O183" s="12">
        <v>3</v>
      </c>
      <c r="Q183" s="58">
        <v>4.2245370370370371E-3</v>
      </c>
      <c r="R183" s="11">
        <v>3</v>
      </c>
      <c r="T183" s="55">
        <v>4.2824074074074075E-3</v>
      </c>
      <c r="U183" s="11">
        <v>5</v>
      </c>
      <c r="W183" s="51">
        <v>4.340277777777778E-3</v>
      </c>
      <c r="X183" s="13">
        <v>7</v>
      </c>
    </row>
    <row r="184" spans="1:24" x14ac:dyDescent="0.25">
      <c r="A184" s="52"/>
      <c r="D184" s="52"/>
      <c r="G184" s="54">
        <v>0</v>
      </c>
      <c r="H184" s="36">
        <v>0</v>
      </c>
      <c r="J184" s="51">
        <v>4.1782407407407402E-3</v>
      </c>
      <c r="K184" s="36">
        <v>3</v>
      </c>
      <c r="N184" s="55">
        <v>4.2361111111111106E-3</v>
      </c>
      <c r="O184" s="12">
        <v>2</v>
      </c>
      <c r="Q184" s="55">
        <v>4.2361111111111106E-3</v>
      </c>
      <c r="R184" s="11">
        <v>2</v>
      </c>
      <c r="T184" s="58">
        <v>4.2939814814814811E-3</v>
      </c>
      <c r="U184" s="11">
        <v>4</v>
      </c>
      <c r="W184" s="51">
        <v>4.3518518518518515E-3</v>
      </c>
      <c r="X184" s="13">
        <v>6</v>
      </c>
    </row>
    <row r="185" spans="1:24" x14ac:dyDescent="0.25">
      <c r="A185" s="52"/>
      <c r="D185" s="52"/>
      <c r="J185" s="51">
        <v>4.1898148148148146E-3</v>
      </c>
      <c r="K185" s="36">
        <v>3</v>
      </c>
      <c r="N185" s="58">
        <v>4.2476851851851851E-3</v>
      </c>
      <c r="O185" s="12">
        <v>2</v>
      </c>
      <c r="Q185" s="58">
        <v>4.2476851851851851E-3</v>
      </c>
      <c r="R185" s="11">
        <v>2</v>
      </c>
      <c r="T185" s="55">
        <v>4.3055555555555555E-3</v>
      </c>
      <c r="U185" s="11">
        <v>4</v>
      </c>
      <c r="W185" s="51">
        <v>4.363425925925926E-3</v>
      </c>
      <c r="X185" s="13">
        <v>6</v>
      </c>
    </row>
    <row r="186" spans="1:24" x14ac:dyDescent="0.25">
      <c r="A186" s="52"/>
      <c r="D186" s="52"/>
      <c r="G186" s="61"/>
      <c r="J186" s="51">
        <v>4.2013888888888891E-3</v>
      </c>
      <c r="K186" s="36">
        <v>3</v>
      </c>
      <c r="N186" s="55">
        <v>4.2592592592592595E-3</v>
      </c>
      <c r="O186" s="12">
        <v>2</v>
      </c>
      <c r="Q186" s="55">
        <v>4.2592592592592595E-3</v>
      </c>
      <c r="R186" s="11">
        <v>2</v>
      </c>
      <c r="T186" s="58">
        <v>4.31712962962963E-3</v>
      </c>
      <c r="U186" s="11">
        <v>4</v>
      </c>
      <c r="W186" s="51">
        <v>4.3749999999999995E-3</v>
      </c>
      <c r="X186" s="13">
        <v>6</v>
      </c>
    </row>
    <row r="187" spans="1:24" x14ac:dyDescent="0.25">
      <c r="A187" s="52"/>
      <c r="D187" s="52"/>
      <c r="G187" s="61"/>
      <c r="J187" s="51">
        <v>4.2129629629629626E-3</v>
      </c>
      <c r="K187" s="36">
        <v>3</v>
      </c>
      <c r="N187" s="58">
        <v>4.2708333333333339E-3</v>
      </c>
      <c r="O187" s="12">
        <v>2</v>
      </c>
      <c r="Q187" s="58">
        <v>4.2708333333333339E-3</v>
      </c>
      <c r="R187" s="11">
        <v>2</v>
      </c>
      <c r="T187" s="55">
        <v>4.3287037037037035E-3</v>
      </c>
      <c r="U187" s="11">
        <v>4</v>
      </c>
      <c r="W187" s="51">
        <v>4.386574074074074E-3</v>
      </c>
      <c r="X187" s="13">
        <v>6</v>
      </c>
    </row>
    <row r="188" spans="1:24" x14ac:dyDescent="0.25">
      <c r="A188" s="52"/>
      <c r="D188" s="52"/>
      <c r="G188" s="61"/>
      <c r="J188" s="51">
        <v>4.2245370370370371E-3</v>
      </c>
      <c r="K188" s="36">
        <v>3</v>
      </c>
      <c r="N188" s="55">
        <v>4.2824074074074075E-3</v>
      </c>
      <c r="O188" s="12">
        <v>2</v>
      </c>
      <c r="Q188" s="55">
        <v>4.2824074074074075E-3</v>
      </c>
      <c r="R188" s="11">
        <v>2</v>
      </c>
      <c r="T188" s="58">
        <v>4.340277777777778E-3</v>
      </c>
      <c r="U188" s="11">
        <v>4</v>
      </c>
      <c r="W188" s="51">
        <v>4.3981481481481484E-3</v>
      </c>
      <c r="X188" s="13">
        <v>6</v>
      </c>
    </row>
    <row r="189" spans="1:24" x14ac:dyDescent="0.25">
      <c r="A189" s="52"/>
      <c r="D189" s="52"/>
      <c r="G189" s="61"/>
      <c r="J189" s="51">
        <v>4.2361111111111106E-3</v>
      </c>
      <c r="K189" s="36">
        <v>2</v>
      </c>
      <c r="N189" s="58">
        <v>4.2939814814814811E-3</v>
      </c>
      <c r="O189" s="12">
        <v>1</v>
      </c>
      <c r="Q189" s="58">
        <v>4.2939814814814811E-3</v>
      </c>
      <c r="R189" s="11">
        <v>1</v>
      </c>
      <c r="T189" s="55">
        <v>4.3518518518518515E-3</v>
      </c>
      <c r="U189" s="11">
        <v>3</v>
      </c>
      <c r="W189" s="51">
        <v>4.409722222222222E-3</v>
      </c>
      <c r="X189" s="13">
        <v>5</v>
      </c>
    </row>
    <row r="190" spans="1:24" x14ac:dyDescent="0.25">
      <c r="A190" s="52"/>
      <c r="D190" s="52"/>
      <c r="G190" s="61"/>
      <c r="J190" s="51">
        <v>4.2476851851851851E-3</v>
      </c>
      <c r="K190" s="36">
        <v>2</v>
      </c>
      <c r="N190" s="55">
        <v>4.3055555555555555E-3</v>
      </c>
      <c r="O190" s="12">
        <v>1</v>
      </c>
      <c r="Q190" s="55">
        <v>4.3055555555555555E-3</v>
      </c>
      <c r="R190" s="11">
        <v>1</v>
      </c>
      <c r="T190" s="58">
        <v>4.363425925925926E-3</v>
      </c>
      <c r="U190" s="11">
        <v>3</v>
      </c>
      <c r="W190" s="51">
        <v>4.4212962962962956E-3</v>
      </c>
      <c r="X190" s="13">
        <v>5</v>
      </c>
    </row>
    <row r="191" spans="1:24" x14ac:dyDescent="0.25">
      <c r="A191" s="52"/>
      <c r="D191" s="52"/>
      <c r="G191" s="61"/>
      <c r="J191" s="51">
        <v>4.2592592592592595E-3</v>
      </c>
      <c r="K191" s="36">
        <v>2</v>
      </c>
      <c r="N191" s="58">
        <v>4.31712962962963E-3</v>
      </c>
      <c r="O191" s="12">
        <v>1</v>
      </c>
      <c r="Q191" s="58">
        <v>4.31712962962963E-3</v>
      </c>
      <c r="R191" s="11">
        <v>1</v>
      </c>
      <c r="T191" s="55">
        <v>4.3749999999999995E-3</v>
      </c>
      <c r="U191" s="11">
        <v>3</v>
      </c>
      <c r="W191" s="51">
        <v>4.4328703703703709E-3</v>
      </c>
      <c r="X191" s="13">
        <v>5</v>
      </c>
    </row>
    <row r="192" spans="1:24" x14ac:dyDescent="0.25">
      <c r="A192" s="52"/>
      <c r="D192" s="52"/>
      <c r="G192" s="61"/>
      <c r="J192" s="51">
        <v>4.2708333333333339E-3</v>
      </c>
      <c r="K192" s="36">
        <v>2</v>
      </c>
      <c r="N192" s="55">
        <v>4.3287037037037035E-3</v>
      </c>
      <c r="O192" s="12">
        <v>1</v>
      </c>
      <c r="Q192" s="55">
        <v>4.3287037037037035E-3</v>
      </c>
      <c r="R192" s="11">
        <v>1</v>
      </c>
      <c r="T192" s="58">
        <v>4.386574074074074E-3</v>
      </c>
      <c r="U192" s="11">
        <v>3</v>
      </c>
      <c r="W192" s="51">
        <v>4.4444444444444444E-3</v>
      </c>
      <c r="X192" s="13">
        <v>5</v>
      </c>
    </row>
    <row r="193" spans="1:24" x14ac:dyDescent="0.25">
      <c r="A193" s="52"/>
      <c r="D193" s="52"/>
      <c r="G193" s="61"/>
      <c r="J193" s="51">
        <v>4.2824074074074075E-3</v>
      </c>
      <c r="K193" s="36">
        <v>2</v>
      </c>
      <c r="N193" s="58">
        <v>4.340277777777778E-3</v>
      </c>
      <c r="O193" s="12">
        <v>1</v>
      </c>
      <c r="Q193" s="58">
        <v>4.340277777777778E-3</v>
      </c>
      <c r="R193" s="11">
        <v>1</v>
      </c>
      <c r="T193" s="55">
        <v>4.3981481481481484E-3</v>
      </c>
      <c r="U193" s="11">
        <v>3</v>
      </c>
      <c r="W193" s="51">
        <v>4.4560185185185189E-3</v>
      </c>
      <c r="X193" s="13">
        <v>5</v>
      </c>
    </row>
    <row r="194" spans="1:24" x14ac:dyDescent="0.25">
      <c r="A194" s="52"/>
      <c r="D194" s="52"/>
      <c r="G194" s="61"/>
      <c r="J194" s="51">
        <v>4.2939814814814811E-3</v>
      </c>
      <c r="K194" s="36">
        <v>1</v>
      </c>
      <c r="N194" s="55">
        <v>4.3518518518518515E-3</v>
      </c>
      <c r="O194" s="12">
        <v>0</v>
      </c>
      <c r="Q194" s="55">
        <v>4.3518518518518515E-3</v>
      </c>
      <c r="R194" s="11">
        <v>0</v>
      </c>
      <c r="T194" s="58">
        <v>4.409722222222222E-3</v>
      </c>
      <c r="U194" s="11">
        <v>2</v>
      </c>
      <c r="W194" s="51">
        <v>4.4675925925925933E-3</v>
      </c>
      <c r="X194" s="13">
        <v>4</v>
      </c>
    </row>
    <row r="195" spans="1:24" x14ac:dyDescent="0.25">
      <c r="A195" s="52"/>
      <c r="D195" s="52"/>
      <c r="G195" s="61"/>
      <c r="J195" s="51">
        <v>4.3055555555555555E-3</v>
      </c>
      <c r="K195" s="36">
        <v>1</v>
      </c>
      <c r="Q195" s="52"/>
      <c r="T195" s="55">
        <v>4.4212962962962956E-3</v>
      </c>
      <c r="U195" s="11">
        <v>2</v>
      </c>
      <c r="W195" s="51">
        <v>4.4791666666666669E-3</v>
      </c>
      <c r="X195" s="13">
        <v>4</v>
      </c>
    </row>
    <row r="196" spans="1:24" x14ac:dyDescent="0.25">
      <c r="A196" s="52"/>
      <c r="D196" s="52"/>
      <c r="G196" s="61"/>
      <c r="J196" s="51">
        <v>4.31712962962963E-3</v>
      </c>
      <c r="K196" s="36">
        <v>1</v>
      </c>
      <c r="Q196" s="52"/>
      <c r="T196" s="58">
        <v>4.4328703703703709E-3</v>
      </c>
      <c r="U196" s="11">
        <v>2</v>
      </c>
      <c r="W196" s="51">
        <v>4.4907407407407405E-3</v>
      </c>
      <c r="X196" s="13">
        <v>4</v>
      </c>
    </row>
    <row r="197" spans="1:24" x14ac:dyDescent="0.25">
      <c r="A197" s="52"/>
      <c r="D197" s="52"/>
      <c r="G197" s="61"/>
      <c r="J197" s="51">
        <v>4.3287037037037035E-3</v>
      </c>
      <c r="K197" s="36">
        <v>1</v>
      </c>
      <c r="Q197" s="52"/>
      <c r="T197" s="55">
        <v>4.4444444444444444E-3</v>
      </c>
      <c r="U197" s="11">
        <v>2</v>
      </c>
      <c r="W197" s="51">
        <v>4.5023148148148149E-3</v>
      </c>
      <c r="X197" s="13">
        <v>4</v>
      </c>
    </row>
    <row r="198" spans="1:24" x14ac:dyDescent="0.25">
      <c r="A198" s="52"/>
      <c r="D198" s="52"/>
      <c r="G198" s="61"/>
      <c r="J198" s="51">
        <v>4.340277777777778E-3</v>
      </c>
      <c r="K198" s="36">
        <v>1</v>
      </c>
      <c r="Q198" s="52"/>
      <c r="T198" s="58">
        <v>4.4560185185185189E-3</v>
      </c>
      <c r="U198" s="11">
        <v>2</v>
      </c>
      <c r="W198" s="51">
        <v>4.5138888888888893E-3</v>
      </c>
      <c r="X198" s="13">
        <v>4</v>
      </c>
    </row>
    <row r="199" spans="1:24" x14ac:dyDescent="0.25">
      <c r="A199" s="52"/>
      <c r="D199" s="52"/>
      <c r="G199" s="61"/>
      <c r="J199" s="51">
        <v>4.3518518518518515E-3</v>
      </c>
      <c r="K199" s="36">
        <v>0</v>
      </c>
      <c r="Q199" s="52"/>
      <c r="T199" s="55">
        <v>4.4675925925925933E-3</v>
      </c>
      <c r="U199" s="11">
        <v>1</v>
      </c>
      <c r="W199" s="51">
        <v>4.5254629629629629E-3</v>
      </c>
      <c r="X199" s="13">
        <v>3</v>
      </c>
    </row>
    <row r="200" spans="1:24" x14ac:dyDescent="0.25">
      <c r="A200" s="52"/>
      <c r="D200" s="52"/>
      <c r="G200" s="61"/>
      <c r="J200" s="53">
        <v>0</v>
      </c>
      <c r="K200" s="36">
        <v>0</v>
      </c>
      <c r="Q200" s="52"/>
      <c r="T200" s="58">
        <v>4.4791666666666669E-3</v>
      </c>
      <c r="U200" s="11">
        <v>1</v>
      </c>
      <c r="W200" s="51">
        <v>4.5370370370370365E-3</v>
      </c>
      <c r="X200" s="13">
        <v>3</v>
      </c>
    </row>
    <row r="201" spans="1:24" x14ac:dyDescent="0.25">
      <c r="D201" s="52"/>
      <c r="J201" s="50"/>
      <c r="Q201" s="52"/>
      <c r="T201" s="55">
        <v>4.4907407407407405E-3</v>
      </c>
      <c r="U201" s="11">
        <v>1</v>
      </c>
      <c r="W201" s="51">
        <v>4.5486111111111109E-3</v>
      </c>
      <c r="X201" s="13">
        <v>3</v>
      </c>
    </row>
    <row r="202" spans="1:24" x14ac:dyDescent="0.25">
      <c r="G202" s="53"/>
      <c r="J202" s="53"/>
      <c r="Q202" s="52"/>
      <c r="T202" s="58">
        <v>4.5023148148148149E-3</v>
      </c>
      <c r="U202" s="11">
        <v>1</v>
      </c>
      <c r="W202" s="51">
        <v>4.5601851851851853E-3</v>
      </c>
      <c r="X202" s="13">
        <v>3</v>
      </c>
    </row>
    <row r="203" spans="1:24" x14ac:dyDescent="0.25">
      <c r="J203" s="50"/>
      <c r="Q203" s="52"/>
      <c r="T203" s="55">
        <v>4.5138888888888893E-3</v>
      </c>
      <c r="U203" s="11">
        <v>1</v>
      </c>
      <c r="W203" s="51">
        <v>4.5717592592592589E-3</v>
      </c>
      <c r="X203" s="13">
        <v>3</v>
      </c>
    </row>
    <row r="204" spans="1:24" x14ac:dyDescent="0.25">
      <c r="J204" s="50"/>
      <c r="Q204" s="52"/>
      <c r="T204" s="58">
        <v>4.5254629629629629E-3</v>
      </c>
      <c r="U204" s="11">
        <v>0</v>
      </c>
      <c r="W204" s="51">
        <v>4.5833333333333334E-3</v>
      </c>
      <c r="X204" s="13">
        <v>2</v>
      </c>
    </row>
    <row r="205" spans="1:24" x14ac:dyDescent="0.25">
      <c r="J205" s="50"/>
      <c r="T205" s="59"/>
      <c r="W205" s="51">
        <v>4.5949074074074078E-3</v>
      </c>
      <c r="X205" s="13">
        <v>2</v>
      </c>
    </row>
    <row r="206" spans="1:24" x14ac:dyDescent="0.25">
      <c r="J206" s="50"/>
      <c r="T206" s="60"/>
      <c r="W206" s="51">
        <v>4.6064814814814814E-3</v>
      </c>
      <c r="X206" s="13">
        <v>2</v>
      </c>
    </row>
    <row r="207" spans="1:24" x14ac:dyDescent="0.25">
      <c r="J207" s="50"/>
      <c r="T207" s="59"/>
      <c r="W207" s="51">
        <v>4.6180555555555558E-3</v>
      </c>
      <c r="X207" s="13">
        <v>2</v>
      </c>
    </row>
    <row r="208" spans="1:24" x14ac:dyDescent="0.25">
      <c r="J208" s="50"/>
      <c r="T208" s="60"/>
      <c r="W208" s="51">
        <v>4.6296296296296302E-3</v>
      </c>
      <c r="X208" s="13">
        <v>2</v>
      </c>
    </row>
    <row r="209" spans="10:24" x14ac:dyDescent="0.25">
      <c r="J209" s="50"/>
      <c r="T209" s="59"/>
      <c r="W209" s="51">
        <v>4.6412037037037038E-3</v>
      </c>
      <c r="X209" s="13">
        <v>1</v>
      </c>
    </row>
    <row r="210" spans="10:24" x14ac:dyDescent="0.25">
      <c r="J210" s="50"/>
      <c r="T210" s="60"/>
      <c r="W210" s="51">
        <v>4.6527777777777774E-3</v>
      </c>
      <c r="X210" s="13">
        <v>1</v>
      </c>
    </row>
    <row r="211" spans="10:24" x14ac:dyDescent="0.25">
      <c r="J211" s="50"/>
      <c r="T211" s="59"/>
      <c r="W211" s="51">
        <v>4.6643518518518518E-3</v>
      </c>
      <c r="X211" s="13">
        <v>1</v>
      </c>
    </row>
    <row r="212" spans="10:24" x14ac:dyDescent="0.25">
      <c r="J212" s="50"/>
      <c r="W212" s="51">
        <v>4.6759259259259263E-3</v>
      </c>
      <c r="X212" s="13">
        <v>1</v>
      </c>
    </row>
    <row r="213" spans="10:24" x14ac:dyDescent="0.25">
      <c r="J213" s="50"/>
      <c r="W213" s="51">
        <v>4.6874999999999998E-3</v>
      </c>
      <c r="X213" s="13">
        <v>1</v>
      </c>
    </row>
    <row r="214" spans="10:24" x14ac:dyDescent="0.25">
      <c r="J214" s="50"/>
      <c r="W214" s="51">
        <v>4.6990740740740743E-3</v>
      </c>
      <c r="X214" s="13">
        <v>0</v>
      </c>
    </row>
    <row r="215" spans="10:24" x14ac:dyDescent="0.25">
      <c r="J215" s="50"/>
    </row>
    <row r="216" spans="10:24" x14ac:dyDescent="0.25">
      <c r="J216" s="50"/>
    </row>
    <row r="217" spans="10:24" x14ac:dyDescent="0.25">
      <c r="J217" s="50"/>
    </row>
  </sheetData>
  <mergeCells count="8">
    <mergeCell ref="A1:B1"/>
    <mergeCell ref="D1:E1"/>
    <mergeCell ref="G1:H1"/>
    <mergeCell ref="T1:U1"/>
    <mergeCell ref="W1:X1"/>
    <mergeCell ref="N1:O1"/>
    <mergeCell ref="Q1:R1"/>
    <mergeCell ref="J1:K1"/>
  </mergeCell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1"/>
  <sheetViews>
    <sheetView topLeftCell="A10" workbookViewId="0">
      <selection activeCell="K25" sqref="K25"/>
    </sheetView>
  </sheetViews>
  <sheetFormatPr defaultRowHeight="15" x14ac:dyDescent="0.25"/>
  <cols>
    <col min="1" max="1" width="4.5703125" customWidth="1"/>
    <col min="2" max="2" width="28.140625" customWidth="1"/>
    <col min="3" max="3" width="9.140625" customWidth="1"/>
    <col min="4" max="4" width="29.28515625" customWidth="1"/>
    <col min="5" max="5" width="13.140625" customWidth="1"/>
    <col min="6" max="6" width="12.140625" customWidth="1"/>
  </cols>
  <sheetData>
    <row r="1" spans="1:9" ht="18.95" customHeight="1" x14ac:dyDescent="0.35">
      <c r="A1" s="253" t="s">
        <v>82</v>
      </c>
      <c r="B1" s="253"/>
      <c r="C1" s="253"/>
      <c r="D1" s="253"/>
      <c r="E1" s="253"/>
      <c r="F1" s="253"/>
      <c r="G1" s="118"/>
      <c r="H1" s="118"/>
      <c r="I1" s="118"/>
    </row>
    <row r="2" spans="1:9" ht="18.95" customHeight="1" x14ac:dyDescent="0.35">
      <c r="A2" s="253" t="s">
        <v>69</v>
      </c>
      <c r="B2" s="253"/>
      <c r="C2" s="253"/>
      <c r="D2" s="253"/>
      <c r="E2" s="253"/>
      <c r="F2" s="253"/>
      <c r="G2" s="118"/>
      <c r="H2" s="118"/>
      <c r="I2" s="118"/>
    </row>
    <row r="3" spans="1:9" ht="18.95" customHeight="1" x14ac:dyDescent="0.35">
      <c r="A3" s="253" t="s">
        <v>70</v>
      </c>
      <c r="B3" s="253"/>
      <c r="C3" s="253"/>
      <c r="D3" s="253"/>
      <c r="E3" s="253"/>
      <c r="F3" s="253"/>
      <c r="G3" s="118"/>
      <c r="H3" s="118"/>
      <c r="I3" s="118"/>
    </row>
    <row r="4" spans="1:9" ht="18.95" customHeight="1" x14ac:dyDescent="0.35">
      <c r="A4" s="253" t="s">
        <v>86</v>
      </c>
      <c r="B4" s="253"/>
      <c r="C4" s="253"/>
      <c r="D4" s="253"/>
      <c r="E4" s="253"/>
      <c r="F4" s="253"/>
      <c r="G4" s="118"/>
      <c r="H4" s="118"/>
      <c r="I4" s="118"/>
    </row>
    <row r="6" spans="1:9" ht="15.75" x14ac:dyDescent="0.25">
      <c r="B6" s="115" t="s">
        <v>193</v>
      </c>
      <c r="C6" s="115"/>
      <c r="D6" s="119" t="s">
        <v>47</v>
      </c>
      <c r="E6" s="115"/>
      <c r="G6" s="119"/>
      <c r="H6" s="119"/>
      <c r="I6" s="119"/>
    </row>
    <row r="7" spans="1:9" ht="7.5" customHeight="1" x14ac:dyDescent="0.25"/>
    <row r="8" spans="1:9" ht="18.75" x14ac:dyDescent="0.25">
      <c r="B8" s="120"/>
      <c r="C8" s="121"/>
      <c r="D8" s="121"/>
      <c r="E8" s="121"/>
      <c r="F8" s="121"/>
    </row>
    <row r="9" spans="1:9" ht="18.75" customHeight="1" x14ac:dyDescent="0.3">
      <c r="A9" s="264" t="s">
        <v>50</v>
      </c>
      <c r="B9" s="264"/>
      <c r="C9" s="264"/>
      <c r="D9" s="264"/>
      <c r="E9" s="264"/>
      <c r="F9" s="264"/>
    </row>
    <row r="11" spans="1:9" ht="36" x14ac:dyDescent="0.25">
      <c r="A11" s="122" t="s">
        <v>0</v>
      </c>
      <c r="B11" s="98" t="s">
        <v>83</v>
      </c>
      <c r="C11" s="98" t="s">
        <v>31</v>
      </c>
      <c r="D11" s="98" t="s">
        <v>71</v>
      </c>
      <c r="E11" s="98" t="s">
        <v>72</v>
      </c>
      <c r="F11" s="98" t="s">
        <v>33</v>
      </c>
    </row>
    <row r="12" spans="1:9" x14ac:dyDescent="0.25">
      <c r="A12" s="265" t="s">
        <v>84</v>
      </c>
      <c r="B12" s="266"/>
      <c r="C12" s="266"/>
      <c r="D12" s="266"/>
      <c r="E12" s="266"/>
      <c r="F12" s="267"/>
    </row>
    <row r="13" spans="1:9" x14ac:dyDescent="0.25">
      <c r="A13" s="123">
        <v>1</v>
      </c>
      <c r="B13" s="124" t="s">
        <v>235</v>
      </c>
      <c r="C13" s="123"/>
      <c r="D13" s="207" t="s">
        <v>226</v>
      </c>
      <c r="E13" s="123">
        <v>270</v>
      </c>
      <c r="F13" s="123">
        <v>1</v>
      </c>
    </row>
    <row r="14" spans="1:9" x14ac:dyDescent="0.25">
      <c r="A14" s="123">
        <v>2</v>
      </c>
      <c r="B14" s="124" t="s">
        <v>310</v>
      </c>
      <c r="C14" s="123"/>
      <c r="D14" s="207" t="s">
        <v>302</v>
      </c>
      <c r="E14" s="123">
        <v>260</v>
      </c>
      <c r="F14" s="123">
        <v>2</v>
      </c>
    </row>
    <row r="15" spans="1:9" x14ac:dyDescent="0.25">
      <c r="A15" s="125">
        <v>3</v>
      </c>
      <c r="B15" s="124" t="s">
        <v>238</v>
      </c>
      <c r="C15" s="123"/>
      <c r="D15" s="207" t="s">
        <v>226</v>
      </c>
      <c r="E15" s="123">
        <v>255</v>
      </c>
      <c r="F15" s="123">
        <v>3</v>
      </c>
    </row>
    <row r="16" spans="1:9" x14ac:dyDescent="0.25">
      <c r="A16" s="261" t="s">
        <v>85</v>
      </c>
      <c r="B16" s="262"/>
      <c r="C16" s="262"/>
      <c r="D16" s="262"/>
      <c r="E16" s="262"/>
      <c r="F16" s="263"/>
    </row>
    <row r="17" spans="1:6" x14ac:dyDescent="0.25">
      <c r="A17" s="126">
        <v>1</v>
      </c>
      <c r="B17" s="127" t="s">
        <v>254</v>
      </c>
      <c r="C17" s="128"/>
      <c r="D17" s="206" t="s">
        <v>292</v>
      </c>
      <c r="E17" s="161">
        <v>280</v>
      </c>
      <c r="F17" s="128">
        <v>1</v>
      </c>
    </row>
    <row r="18" spans="1:6" x14ac:dyDescent="0.25">
      <c r="A18" s="126">
        <v>2</v>
      </c>
      <c r="B18" s="127" t="s">
        <v>232</v>
      </c>
      <c r="C18" s="128"/>
      <c r="D18" s="206" t="s">
        <v>226</v>
      </c>
      <c r="E18" s="161">
        <v>262</v>
      </c>
      <c r="F18" s="128">
        <v>2</v>
      </c>
    </row>
    <row r="19" spans="1:6" x14ac:dyDescent="0.25">
      <c r="A19" s="126">
        <v>3</v>
      </c>
      <c r="B19" s="127" t="s">
        <v>231</v>
      </c>
      <c r="C19" s="128"/>
      <c r="D19" s="206" t="s">
        <v>226</v>
      </c>
      <c r="E19" s="161">
        <v>234</v>
      </c>
      <c r="F19" s="128">
        <v>3</v>
      </c>
    </row>
    <row r="21" spans="1:6" ht="18.75" x14ac:dyDescent="0.25">
      <c r="B21" s="120"/>
      <c r="C21" s="121"/>
      <c r="D21" s="121"/>
      <c r="E21" s="121"/>
      <c r="F21" s="121"/>
    </row>
  </sheetData>
  <mergeCells count="7">
    <mergeCell ref="A16:F16"/>
    <mergeCell ref="A1:F1"/>
    <mergeCell ref="A2:F2"/>
    <mergeCell ref="A3:F3"/>
    <mergeCell ref="A4:F4"/>
    <mergeCell ref="A9:F9"/>
    <mergeCell ref="A12:F12"/>
  </mergeCells>
  <conditionalFormatting sqref="F17:F19 F13:F15">
    <cfRule type="cellIs" dxfId="2" priority="4" operator="equal">
      <formula>3</formula>
    </cfRule>
    <cfRule type="cellIs" dxfId="1" priority="5" operator="equal">
      <formula>2</formula>
    </cfRule>
    <cfRule type="cellIs" dxfId="0" priority="6" operator="equal">
      <formula>1</formula>
    </cfRule>
  </conditionalFormatting>
  <pageMargins left="0.27559055118110237" right="0.27559055118110237" top="0.27559055118110237" bottom="0.27559055118110237" header="0" footer="0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74"/>
  <sheetViews>
    <sheetView workbookViewId="0">
      <selection activeCell="Q10" sqref="Q10"/>
    </sheetView>
  </sheetViews>
  <sheetFormatPr defaultRowHeight="15" x14ac:dyDescent="0.25"/>
  <cols>
    <col min="1" max="1" width="1.5703125" customWidth="1"/>
    <col min="2" max="2" width="4.7109375" style="42" customWidth="1"/>
    <col min="3" max="3" width="4.42578125" customWidth="1"/>
    <col min="4" max="4" width="1.85546875" customWidth="1"/>
    <col min="5" max="5" width="5.140625" style="44" customWidth="1"/>
    <col min="6" max="6" width="4.28515625" customWidth="1"/>
    <col min="7" max="7" width="3.28515625" style="41" customWidth="1"/>
    <col min="8" max="8" width="2.140625" customWidth="1"/>
    <col min="9" max="9" width="5" style="42" customWidth="1"/>
    <col min="10" max="10" width="5" customWidth="1"/>
    <col min="11" max="11" width="1.85546875" customWidth="1"/>
    <col min="12" max="12" width="5.42578125" style="42" customWidth="1"/>
    <col min="13" max="13" width="5.28515625" customWidth="1"/>
  </cols>
  <sheetData>
    <row r="1" spans="1:13" x14ac:dyDescent="0.25">
      <c r="B1" s="259" t="s">
        <v>14</v>
      </c>
      <c r="C1" s="259"/>
      <c r="E1" s="259" t="s">
        <v>188</v>
      </c>
      <c r="F1" s="259"/>
      <c r="G1" s="40"/>
      <c r="I1" s="260" t="s">
        <v>19</v>
      </c>
      <c r="J1" s="260"/>
      <c r="L1" s="260" t="s">
        <v>187</v>
      </c>
      <c r="M1" s="260"/>
    </row>
    <row r="2" spans="1:13" x14ac:dyDescent="0.25">
      <c r="A2" s="28"/>
      <c r="B2" s="43">
        <v>0</v>
      </c>
      <c r="C2" s="27">
        <v>0</v>
      </c>
      <c r="D2" s="28"/>
      <c r="E2" s="43">
        <v>0</v>
      </c>
      <c r="F2" s="37">
        <v>0</v>
      </c>
      <c r="G2" s="40"/>
      <c r="I2" s="45">
        <v>0</v>
      </c>
      <c r="J2" s="31">
        <v>0</v>
      </c>
      <c r="L2" s="45">
        <v>0</v>
      </c>
      <c r="M2" s="31">
        <v>0</v>
      </c>
    </row>
    <row r="3" spans="1:13" x14ac:dyDescent="0.25">
      <c r="B3" s="14">
        <v>4.4000000000000004</v>
      </c>
      <c r="C3" s="1">
        <v>70</v>
      </c>
      <c r="E3" s="14">
        <v>4.5999999999999996</v>
      </c>
      <c r="F3" s="38">
        <v>70</v>
      </c>
      <c r="G3" s="40"/>
      <c r="I3" s="14">
        <v>4.5999999999999996</v>
      </c>
      <c r="J3" s="11">
        <v>70</v>
      </c>
      <c r="L3" s="14">
        <v>4.8</v>
      </c>
      <c r="M3" s="11">
        <v>70</v>
      </c>
    </row>
    <row r="4" spans="1:13" x14ac:dyDescent="0.25">
      <c r="B4" s="14" t="s">
        <v>24</v>
      </c>
      <c r="C4" s="1">
        <v>69</v>
      </c>
      <c r="E4" s="14" t="s">
        <v>24</v>
      </c>
      <c r="F4" s="38">
        <v>69</v>
      </c>
      <c r="G4" s="40"/>
      <c r="I4" s="14" t="s">
        <v>24</v>
      </c>
      <c r="J4" s="11">
        <v>69</v>
      </c>
      <c r="L4" s="14" t="s">
        <v>24</v>
      </c>
      <c r="M4" s="11">
        <v>69</v>
      </c>
    </row>
    <row r="5" spans="1:13" x14ac:dyDescent="0.25">
      <c r="B5" s="14">
        <v>4.5</v>
      </c>
      <c r="C5" s="1">
        <v>68</v>
      </c>
      <c r="E5" s="14">
        <v>4.7</v>
      </c>
      <c r="F5" s="38">
        <v>68</v>
      </c>
      <c r="G5" s="40"/>
      <c r="I5" s="14">
        <v>4.7</v>
      </c>
      <c r="J5" s="11">
        <v>68</v>
      </c>
      <c r="L5" s="14">
        <v>4.9000000000000004</v>
      </c>
      <c r="M5" s="11">
        <v>68</v>
      </c>
    </row>
    <row r="6" spans="1:13" x14ac:dyDescent="0.25">
      <c r="B6" s="14" t="s">
        <v>24</v>
      </c>
      <c r="C6" s="1">
        <v>67</v>
      </c>
      <c r="E6" s="14" t="s">
        <v>24</v>
      </c>
      <c r="F6" s="38">
        <v>67</v>
      </c>
      <c r="G6" s="40"/>
      <c r="I6" s="14" t="s">
        <v>24</v>
      </c>
      <c r="J6" s="11">
        <v>67</v>
      </c>
      <c r="L6" s="14" t="s">
        <v>24</v>
      </c>
      <c r="M6" s="11">
        <v>67</v>
      </c>
    </row>
    <row r="7" spans="1:13" x14ac:dyDescent="0.25">
      <c r="B7" s="14" t="s">
        <v>24</v>
      </c>
      <c r="C7" s="2">
        <v>66</v>
      </c>
      <c r="E7" s="14">
        <v>4.8</v>
      </c>
      <c r="F7" s="39">
        <v>66</v>
      </c>
      <c r="G7" s="40"/>
      <c r="I7" s="14">
        <v>4.8</v>
      </c>
      <c r="J7" s="12">
        <v>66</v>
      </c>
      <c r="L7" s="14">
        <v>5</v>
      </c>
      <c r="M7" s="12">
        <v>66</v>
      </c>
    </row>
    <row r="8" spans="1:13" x14ac:dyDescent="0.25">
      <c r="B8" s="14">
        <v>4.5999999999999996</v>
      </c>
      <c r="C8" s="2">
        <v>65</v>
      </c>
      <c r="E8" s="14" t="s">
        <v>24</v>
      </c>
      <c r="F8" s="39">
        <v>65</v>
      </c>
      <c r="G8" s="40"/>
      <c r="I8" s="14" t="s">
        <v>24</v>
      </c>
      <c r="J8" s="12">
        <v>65</v>
      </c>
      <c r="L8" s="14" t="s">
        <v>24</v>
      </c>
      <c r="M8" s="12">
        <v>65</v>
      </c>
    </row>
    <row r="9" spans="1:13" x14ac:dyDescent="0.25">
      <c r="B9" s="14" t="s">
        <v>24</v>
      </c>
      <c r="C9" s="2">
        <v>64</v>
      </c>
      <c r="E9" s="14" t="s">
        <v>24</v>
      </c>
      <c r="F9" s="39">
        <v>64</v>
      </c>
      <c r="G9" s="40"/>
      <c r="I9" s="14">
        <v>4.9000000000000004</v>
      </c>
      <c r="J9" s="12">
        <v>64</v>
      </c>
      <c r="L9" s="14">
        <v>5.0999999999999996</v>
      </c>
      <c r="M9" s="12">
        <v>64</v>
      </c>
    </row>
    <row r="10" spans="1:13" x14ac:dyDescent="0.25">
      <c r="B10" s="14" t="s">
        <v>24</v>
      </c>
      <c r="C10" s="2">
        <v>63</v>
      </c>
      <c r="E10" s="14">
        <v>4.9000000000000004</v>
      </c>
      <c r="F10" s="39">
        <v>63</v>
      </c>
      <c r="G10" s="40"/>
      <c r="I10" s="14" t="s">
        <v>24</v>
      </c>
      <c r="J10" s="12">
        <v>63</v>
      </c>
      <c r="L10" s="14" t="s">
        <v>24</v>
      </c>
      <c r="M10" s="12">
        <v>63</v>
      </c>
    </row>
    <row r="11" spans="1:13" x14ac:dyDescent="0.25">
      <c r="B11" s="14">
        <v>4.7</v>
      </c>
      <c r="C11" s="2">
        <v>62</v>
      </c>
      <c r="E11" s="14" t="s">
        <v>24</v>
      </c>
      <c r="F11" s="39">
        <v>62</v>
      </c>
      <c r="G11" s="40"/>
      <c r="I11" s="14">
        <v>5</v>
      </c>
      <c r="J11" s="12">
        <v>62</v>
      </c>
      <c r="L11" s="14">
        <v>5.2</v>
      </c>
      <c r="M11" s="12">
        <v>62</v>
      </c>
    </row>
    <row r="12" spans="1:13" x14ac:dyDescent="0.25">
      <c r="B12" s="14" t="s">
        <v>24</v>
      </c>
      <c r="C12" s="2">
        <v>61</v>
      </c>
      <c r="E12" s="14" t="s">
        <v>24</v>
      </c>
      <c r="F12" s="39">
        <v>61</v>
      </c>
      <c r="G12" s="40"/>
      <c r="I12" s="14" t="s">
        <v>24</v>
      </c>
      <c r="J12" s="12">
        <v>61</v>
      </c>
      <c r="L12" s="14" t="s">
        <v>24</v>
      </c>
      <c r="M12" s="12">
        <v>61</v>
      </c>
    </row>
    <row r="13" spans="1:13" x14ac:dyDescent="0.25">
      <c r="B13" s="14" t="s">
        <v>24</v>
      </c>
      <c r="C13" s="2">
        <v>60</v>
      </c>
      <c r="E13" s="14">
        <v>5</v>
      </c>
      <c r="F13" s="39">
        <v>60</v>
      </c>
      <c r="G13" s="40"/>
      <c r="I13" s="14" t="s">
        <v>24</v>
      </c>
      <c r="J13" s="12">
        <v>60</v>
      </c>
      <c r="L13" s="14">
        <v>5.3</v>
      </c>
      <c r="M13" s="12">
        <v>60</v>
      </c>
    </row>
    <row r="14" spans="1:13" x14ac:dyDescent="0.25">
      <c r="B14" s="14">
        <v>4.8</v>
      </c>
      <c r="C14" s="2">
        <v>59</v>
      </c>
      <c r="E14" s="14" t="s">
        <v>24</v>
      </c>
      <c r="F14" s="39">
        <v>59</v>
      </c>
      <c r="G14" s="40"/>
      <c r="I14" s="14">
        <v>5.0999999999999996</v>
      </c>
      <c r="J14" s="12">
        <v>59</v>
      </c>
      <c r="L14" s="14" t="s">
        <v>24</v>
      </c>
      <c r="M14" s="12">
        <v>59</v>
      </c>
    </row>
    <row r="15" spans="1:13" x14ac:dyDescent="0.25">
      <c r="B15" s="14" t="s">
        <v>24</v>
      </c>
      <c r="C15" s="2">
        <v>58</v>
      </c>
      <c r="E15" s="14" t="s">
        <v>24</v>
      </c>
      <c r="F15" s="39">
        <v>58</v>
      </c>
      <c r="G15" s="40"/>
      <c r="I15" s="14" t="s">
        <v>24</v>
      </c>
      <c r="J15" s="12">
        <v>58</v>
      </c>
      <c r="L15" s="14" t="s">
        <v>24</v>
      </c>
      <c r="M15" s="12">
        <v>58</v>
      </c>
    </row>
    <row r="16" spans="1:13" x14ac:dyDescent="0.25">
      <c r="B16" s="14" t="s">
        <v>24</v>
      </c>
      <c r="C16" s="2">
        <v>57</v>
      </c>
      <c r="E16" s="14">
        <v>5.0999999999999996</v>
      </c>
      <c r="F16" s="39">
        <v>57</v>
      </c>
      <c r="G16" s="40"/>
      <c r="I16" s="14" t="s">
        <v>24</v>
      </c>
      <c r="J16" s="12">
        <v>57</v>
      </c>
      <c r="L16" s="14">
        <v>5.4</v>
      </c>
      <c r="M16" s="12">
        <v>57</v>
      </c>
    </row>
    <row r="17" spans="2:13" x14ac:dyDescent="0.25">
      <c r="B17" s="14">
        <v>4.9000000000000004</v>
      </c>
      <c r="C17" s="2">
        <v>56</v>
      </c>
      <c r="E17" s="14" t="s">
        <v>24</v>
      </c>
      <c r="F17" s="39">
        <v>56</v>
      </c>
      <c r="G17" s="40"/>
      <c r="I17" s="14">
        <v>5.2</v>
      </c>
      <c r="J17" s="12">
        <v>56</v>
      </c>
      <c r="L17" s="14" t="s">
        <v>24</v>
      </c>
      <c r="M17" s="12">
        <v>56</v>
      </c>
    </row>
    <row r="18" spans="2:13" x14ac:dyDescent="0.25">
      <c r="B18" s="14" t="s">
        <v>24</v>
      </c>
      <c r="C18" s="2">
        <v>55</v>
      </c>
      <c r="E18" s="14" t="s">
        <v>24</v>
      </c>
      <c r="F18" s="39">
        <v>55</v>
      </c>
      <c r="G18" s="40"/>
      <c r="I18" s="14" t="s">
        <v>24</v>
      </c>
      <c r="J18" s="12">
        <v>55</v>
      </c>
      <c r="L18" s="14" t="s">
        <v>24</v>
      </c>
      <c r="M18" s="12">
        <v>55</v>
      </c>
    </row>
    <row r="19" spans="2:13" x14ac:dyDescent="0.25">
      <c r="B19" s="14" t="s">
        <v>25</v>
      </c>
      <c r="C19" s="2">
        <v>54</v>
      </c>
      <c r="E19" s="14">
        <v>5.2</v>
      </c>
      <c r="F19" s="39">
        <v>54</v>
      </c>
      <c r="G19" s="40"/>
      <c r="I19" s="14" t="s">
        <v>24</v>
      </c>
      <c r="J19" s="12">
        <v>54</v>
      </c>
      <c r="L19" s="14">
        <v>5.5</v>
      </c>
      <c r="M19" s="12">
        <v>54</v>
      </c>
    </row>
    <row r="20" spans="2:13" x14ac:dyDescent="0.25">
      <c r="B20" s="14">
        <v>5</v>
      </c>
      <c r="C20" s="2">
        <v>53</v>
      </c>
      <c r="E20" s="14" t="s">
        <v>24</v>
      </c>
      <c r="F20" s="39">
        <v>53</v>
      </c>
      <c r="G20" s="40"/>
      <c r="I20" s="14">
        <v>5.3</v>
      </c>
      <c r="J20" s="12">
        <v>53</v>
      </c>
      <c r="L20" s="14" t="s">
        <v>24</v>
      </c>
      <c r="M20" s="12">
        <v>53</v>
      </c>
    </row>
    <row r="21" spans="2:13" x14ac:dyDescent="0.25">
      <c r="B21" s="14" t="s">
        <v>24</v>
      </c>
      <c r="C21" s="2">
        <v>52</v>
      </c>
      <c r="E21" s="14" t="s">
        <v>24</v>
      </c>
      <c r="F21" s="39">
        <v>52</v>
      </c>
      <c r="G21" s="40"/>
      <c r="I21" s="14" t="s">
        <v>24</v>
      </c>
      <c r="J21" s="12">
        <v>52</v>
      </c>
      <c r="L21" s="14" t="s">
        <v>24</v>
      </c>
      <c r="M21" s="12">
        <v>52</v>
      </c>
    </row>
    <row r="22" spans="2:13" x14ac:dyDescent="0.25">
      <c r="B22" s="14" t="s">
        <v>24</v>
      </c>
      <c r="C22" s="2">
        <v>51</v>
      </c>
      <c r="E22" s="14" t="s">
        <v>24</v>
      </c>
      <c r="F22" s="39">
        <v>51</v>
      </c>
      <c r="G22" s="40"/>
      <c r="I22" s="14" t="s">
        <v>24</v>
      </c>
      <c r="J22" s="12">
        <v>51</v>
      </c>
      <c r="L22" s="14" t="s">
        <v>24</v>
      </c>
      <c r="M22" s="12">
        <v>51</v>
      </c>
    </row>
    <row r="23" spans="2:13" x14ac:dyDescent="0.25">
      <c r="B23" s="14">
        <v>5.0999999999999996</v>
      </c>
      <c r="C23" s="2">
        <v>50</v>
      </c>
      <c r="E23" s="14">
        <v>5.3</v>
      </c>
      <c r="F23" s="39">
        <v>50</v>
      </c>
      <c r="G23" s="40"/>
      <c r="I23" s="14">
        <v>5.4</v>
      </c>
      <c r="J23" s="12">
        <v>50</v>
      </c>
      <c r="L23" s="14">
        <v>5.6</v>
      </c>
      <c r="M23" s="12">
        <v>50</v>
      </c>
    </row>
    <row r="24" spans="2:13" x14ac:dyDescent="0.25">
      <c r="B24" s="14" t="s">
        <v>24</v>
      </c>
      <c r="C24" s="2">
        <v>49</v>
      </c>
      <c r="E24" s="14" t="s">
        <v>24</v>
      </c>
      <c r="F24" s="39">
        <v>49</v>
      </c>
      <c r="G24" s="40"/>
      <c r="I24" s="14" t="s">
        <v>24</v>
      </c>
      <c r="J24" s="12">
        <v>49</v>
      </c>
      <c r="L24" s="14" t="s">
        <v>24</v>
      </c>
      <c r="M24" s="12">
        <v>49</v>
      </c>
    </row>
    <row r="25" spans="2:13" x14ac:dyDescent="0.25">
      <c r="B25" s="14" t="s">
        <v>24</v>
      </c>
      <c r="C25" s="2">
        <v>48</v>
      </c>
      <c r="E25" s="14" t="s">
        <v>24</v>
      </c>
      <c r="F25" s="39">
        <v>48</v>
      </c>
      <c r="G25" s="40"/>
      <c r="I25" s="14" t="s">
        <v>24</v>
      </c>
      <c r="J25" s="12">
        <v>48</v>
      </c>
      <c r="L25" s="14" t="s">
        <v>24</v>
      </c>
      <c r="M25" s="12">
        <v>48</v>
      </c>
    </row>
    <row r="26" spans="2:13" x14ac:dyDescent="0.25">
      <c r="B26" s="14" t="s">
        <v>24</v>
      </c>
      <c r="C26" s="2">
        <v>47</v>
      </c>
      <c r="E26" s="14" t="s">
        <v>24</v>
      </c>
      <c r="F26" s="39">
        <v>47</v>
      </c>
      <c r="G26" s="40"/>
      <c r="I26" s="14" t="s">
        <v>24</v>
      </c>
      <c r="J26" s="12">
        <v>47</v>
      </c>
      <c r="L26" s="14" t="s">
        <v>24</v>
      </c>
      <c r="M26" s="12">
        <v>47</v>
      </c>
    </row>
    <row r="27" spans="2:13" x14ac:dyDescent="0.25">
      <c r="B27" s="14" t="s">
        <v>24</v>
      </c>
      <c r="C27" s="2">
        <v>46</v>
      </c>
      <c r="E27" s="14" t="s">
        <v>24</v>
      </c>
      <c r="F27" s="39">
        <v>46</v>
      </c>
      <c r="G27" s="40"/>
      <c r="I27" s="14" t="s">
        <v>24</v>
      </c>
      <c r="J27" s="12">
        <v>46</v>
      </c>
      <c r="L27" s="14" t="s">
        <v>24</v>
      </c>
      <c r="M27" s="12">
        <v>46</v>
      </c>
    </row>
    <row r="28" spans="2:13" x14ac:dyDescent="0.25">
      <c r="B28" s="14">
        <v>5.2</v>
      </c>
      <c r="C28" s="2">
        <v>45</v>
      </c>
      <c r="E28" s="14">
        <v>5.4</v>
      </c>
      <c r="F28" s="39">
        <v>45</v>
      </c>
      <c r="G28" s="40"/>
      <c r="I28" s="14">
        <v>5.5</v>
      </c>
      <c r="J28" s="12">
        <v>45</v>
      </c>
      <c r="L28" s="14">
        <v>5.7</v>
      </c>
      <c r="M28" s="12">
        <v>45</v>
      </c>
    </row>
    <row r="29" spans="2:13" x14ac:dyDescent="0.25">
      <c r="B29" s="14" t="s">
        <v>24</v>
      </c>
      <c r="C29" s="2">
        <v>44</v>
      </c>
      <c r="E29" s="14" t="s">
        <v>24</v>
      </c>
      <c r="F29" s="39">
        <v>44</v>
      </c>
      <c r="G29" s="40"/>
      <c r="I29" s="14" t="s">
        <v>24</v>
      </c>
      <c r="J29" s="12">
        <v>44</v>
      </c>
      <c r="L29" s="14" t="s">
        <v>24</v>
      </c>
      <c r="M29" s="12">
        <v>44</v>
      </c>
    </row>
    <row r="30" spans="2:13" x14ac:dyDescent="0.25">
      <c r="B30" s="14" t="s">
        <v>24</v>
      </c>
      <c r="C30" s="2">
        <v>43</v>
      </c>
      <c r="E30" s="14" t="s">
        <v>24</v>
      </c>
      <c r="F30" s="39">
        <v>43</v>
      </c>
      <c r="G30" s="40"/>
      <c r="I30" s="14" t="s">
        <v>24</v>
      </c>
      <c r="J30" s="12">
        <v>43</v>
      </c>
      <c r="L30" s="14" t="s">
        <v>24</v>
      </c>
      <c r="M30" s="12">
        <v>43</v>
      </c>
    </row>
    <row r="31" spans="2:13" x14ac:dyDescent="0.25">
      <c r="B31" s="14" t="s">
        <v>24</v>
      </c>
      <c r="C31" s="2">
        <v>42</v>
      </c>
      <c r="E31" s="14" t="s">
        <v>24</v>
      </c>
      <c r="F31" s="39">
        <v>42</v>
      </c>
      <c r="G31" s="40"/>
      <c r="I31" s="14" t="s">
        <v>24</v>
      </c>
      <c r="J31" s="12">
        <v>42</v>
      </c>
      <c r="L31" s="14" t="s">
        <v>24</v>
      </c>
      <c r="M31" s="12">
        <v>42</v>
      </c>
    </row>
    <row r="32" spans="2:13" x14ac:dyDescent="0.25">
      <c r="B32" s="14" t="s">
        <v>24</v>
      </c>
      <c r="C32" s="2">
        <v>41</v>
      </c>
      <c r="E32" s="14" t="s">
        <v>24</v>
      </c>
      <c r="F32" s="39">
        <v>41</v>
      </c>
      <c r="G32" s="40"/>
      <c r="I32" s="14" t="s">
        <v>24</v>
      </c>
      <c r="J32" s="12">
        <v>41</v>
      </c>
      <c r="L32" s="14" t="s">
        <v>24</v>
      </c>
      <c r="M32" s="12">
        <v>41</v>
      </c>
    </row>
    <row r="33" spans="2:13" x14ac:dyDescent="0.25">
      <c r="B33" s="14">
        <v>5.3</v>
      </c>
      <c r="C33" s="2">
        <v>40</v>
      </c>
      <c r="E33" s="14">
        <v>5.5</v>
      </c>
      <c r="F33" s="39">
        <v>40</v>
      </c>
      <c r="G33" s="40"/>
      <c r="I33" s="14">
        <v>5.6</v>
      </c>
      <c r="J33" s="12">
        <v>40</v>
      </c>
      <c r="L33" s="14">
        <v>5.8</v>
      </c>
      <c r="M33" s="12">
        <v>40</v>
      </c>
    </row>
    <row r="34" spans="2:13" x14ac:dyDescent="0.25">
      <c r="B34" s="14" t="s">
        <v>24</v>
      </c>
      <c r="C34" s="2">
        <v>39</v>
      </c>
      <c r="E34" s="14" t="s">
        <v>24</v>
      </c>
      <c r="F34" s="39">
        <v>39</v>
      </c>
      <c r="G34" s="40"/>
      <c r="I34" s="14" t="s">
        <v>24</v>
      </c>
      <c r="J34" s="12">
        <v>39</v>
      </c>
      <c r="L34" s="14" t="s">
        <v>24</v>
      </c>
      <c r="M34" s="12">
        <v>39</v>
      </c>
    </row>
    <row r="35" spans="2:13" x14ac:dyDescent="0.25">
      <c r="B35" s="14" t="s">
        <v>24</v>
      </c>
      <c r="C35" s="2">
        <v>38</v>
      </c>
      <c r="E35" s="14" t="s">
        <v>24</v>
      </c>
      <c r="F35" s="39">
        <v>38</v>
      </c>
      <c r="G35" s="40"/>
      <c r="I35" s="14" t="s">
        <v>24</v>
      </c>
      <c r="J35" s="12">
        <v>38</v>
      </c>
      <c r="L35" s="14" t="s">
        <v>24</v>
      </c>
      <c r="M35" s="12">
        <v>38</v>
      </c>
    </row>
    <row r="36" spans="2:13" x14ac:dyDescent="0.25">
      <c r="B36" s="14" t="s">
        <v>24</v>
      </c>
      <c r="C36" s="2">
        <v>37</v>
      </c>
      <c r="E36" s="14" t="s">
        <v>24</v>
      </c>
      <c r="F36" s="39">
        <v>37</v>
      </c>
      <c r="G36" s="40"/>
      <c r="I36" s="14" t="s">
        <v>24</v>
      </c>
      <c r="J36" s="12">
        <v>37</v>
      </c>
      <c r="L36" s="14" t="s">
        <v>24</v>
      </c>
      <c r="M36" s="12">
        <v>37</v>
      </c>
    </row>
    <row r="37" spans="2:13" x14ac:dyDescent="0.25">
      <c r="B37" s="14" t="s">
        <v>24</v>
      </c>
      <c r="C37" s="2">
        <v>36</v>
      </c>
      <c r="E37" s="14">
        <v>5.6</v>
      </c>
      <c r="F37" s="39">
        <v>36</v>
      </c>
      <c r="G37" s="40"/>
      <c r="I37" s="14" t="s">
        <v>24</v>
      </c>
      <c r="J37" s="12">
        <v>36</v>
      </c>
      <c r="L37" s="14" t="s">
        <v>24</v>
      </c>
      <c r="M37" s="12">
        <v>36</v>
      </c>
    </row>
    <row r="38" spans="2:13" x14ac:dyDescent="0.25">
      <c r="B38" s="14">
        <v>5.4</v>
      </c>
      <c r="C38" s="2">
        <v>35</v>
      </c>
      <c r="E38" s="14" t="s">
        <v>24</v>
      </c>
      <c r="F38" s="39">
        <v>35</v>
      </c>
      <c r="G38" s="40"/>
      <c r="I38" s="14">
        <v>5.7</v>
      </c>
      <c r="J38" s="12">
        <v>35</v>
      </c>
      <c r="L38" s="14">
        <v>5.9</v>
      </c>
      <c r="M38" s="12">
        <v>35</v>
      </c>
    </row>
    <row r="39" spans="2:13" x14ac:dyDescent="0.25">
      <c r="B39" s="14" t="s">
        <v>24</v>
      </c>
      <c r="C39" s="2">
        <v>34</v>
      </c>
      <c r="E39" s="14" t="s">
        <v>24</v>
      </c>
      <c r="F39" s="39">
        <v>34</v>
      </c>
      <c r="G39" s="40"/>
      <c r="I39" s="14" t="s">
        <v>24</v>
      </c>
      <c r="J39" s="12">
        <v>34</v>
      </c>
      <c r="L39" s="14" t="s">
        <v>24</v>
      </c>
      <c r="M39" s="12">
        <v>34</v>
      </c>
    </row>
    <row r="40" spans="2:13" x14ac:dyDescent="0.25">
      <c r="B40" s="14" t="s">
        <v>24</v>
      </c>
      <c r="C40" s="2">
        <v>33</v>
      </c>
      <c r="E40" s="14" t="s">
        <v>24</v>
      </c>
      <c r="F40" s="39">
        <v>33</v>
      </c>
      <c r="G40" s="40"/>
      <c r="I40" s="14" t="s">
        <v>24</v>
      </c>
      <c r="J40" s="12">
        <v>33</v>
      </c>
      <c r="L40" s="14" t="s">
        <v>24</v>
      </c>
      <c r="M40" s="12">
        <v>33</v>
      </c>
    </row>
    <row r="41" spans="2:13" x14ac:dyDescent="0.25">
      <c r="B41" s="14" t="s">
        <v>24</v>
      </c>
      <c r="C41" s="2">
        <v>32</v>
      </c>
      <c r="E41" s="14">
        <v>5.7</v>
      </c>
      <c r="F41" s="39">
        <v>32</v>
      </c>
      <c r="G41" s="40"/>
      <c r="I41" s="14" t="s">
        <v>24</v>
      </c>
      <c r="J41" s="12">
        <v>32</v>
      </c>
      <c r="L41" s="14" t="s">
        <v>24</v>
      </c>
      <c r="M41" s="12">
        <v>32</v>
      </c>
    </row>
    <row r="42" spans="2:13" x14ac:dyDescent="0.25">
      <c r="B42" s="14" t="s">
        <v>24</v>
      </c>
      <c r="C42" s="2">
        <v>31</v>
      </c>
      <c r="E42" s="14" t="s">
        <v>24</v>
      </c>
      <c r="F42" s="39">
        <v>31</v>
      </c>
      <c r="G42" s="40"/>
      <c r="I42" s="14" t="s">
        <v>24</v>
      </c>
      <c r="J42" s="12">
        <v>31</v>
      </c>
      <c r="L42" s="14">
        <v>6</v>
      </c>
      <c r="M42" s="12">
        <v>31</v>
      </c>
    </row>
    <row r="43" spans="2:13" x14ac:dyDescent="0.25">
      <c r="B43" s="14">
        <v>5.5</v>
      </c>
      <c r="C43" s="2">
        <v>30</v>
      </c>
      <c r="E43" s="14" t="s">
        <v>24</v>
      </c>
      <c r="F43" s="39">
        <v>30</v>
      </c>
      <c r="G43" s="40"/>
      <c r="I43" s="14">
        <v>5.8</v>
      </c>
      <c r="J43" s="12">
        <v>30</v>
      </c>
      <c r="L43" s="14" t="s">
        <v>24</v>
      </c>
      <c r="M43" s="12">
        <v>30</v>
      </c>
    </row>
    <row r="44" spans="2:13" x14ac:dyDescent="0.25">
      <c r="B44" s="14" t="s">
        <v>24</v>
      </c>
      <c r="C44" s="2">
        <v>29</v>
      </c>
      <c r="E44" s="14">
        <v>5.8</v>
      </c>
      <c r="F44" s="39">
        <v>29</v>
      </c>
      <c r="G44" s="40"/>
      <c r="I44" s="14" t="s">
        <v>24</v>
      </c>
      <c r="J44" s="12">
        <v>29</v>
      </c>
      <c r="L44" s="14" t="s">
        <v>24</v>
      </c>
      <c r="M44" s="12">
        <v>29</v>
      </c>
    </row>
    <row r="45" spans="2:13" x14ac:dyDescent="0.25">
      <c r="B45" s="14" t="s">
        <v>24</v>
      </c>
      <c r="C45" s="2">
        <v>28</v>
      </c>
      <c r="E45" s="14" t="s">
        <v>24</v>
      </c>
      <c r="F45" s="39">
        <v>28</v>
      </c>
      <c r="G45" s="40"/>
      <c r="I45" s="14" t="s">
        <v>24</v>
      </c>
      <c r="J45" s="12">
        <v>28</v>
      </c>
      <c r="L45" s="14" t="s">
        <v>24</v>
      </c>
      <c r="M45" s="12">
        <v>28</v>
      </c>
    </row>
    <row r="46" spans="2:13" x14ac:dyDescent="0.25">
      <c r="B46" s="14" t="s">
        <v>24</v>
      </c>
      <c r="C46" s="2">
        <v>27</v>
      </c>
      <c r="E46" s="14" t="s">
        <v>24</v>
      </c>
      <c r="F46" s="39">
        <v>27</v>
      </c>
      <c r="G46" s="40"/>
      <c r="I46" s="14" t="s">
        <v>24</v>
      </c>
      <c r="J46" s="12">
        <v>27</v>
      </c>
      <c r="L46" s="14">
        <v>6.1</v>
      </c>
      <c r="M46" s="12">
        <v>27</v>
      </c>
    </row>
    <row r="47" spans="2:13" x14ac:dyDescent="0.25">
      <c r="B47" s="14">
        <v>5.6</v>
      </c>
      <c r="C47" s="2">
        <v>26</v>
      </c>
      <c r="E47" s="14">
        <v>5.9</v>
      </c>
      <c r="F47" s="39">
        <v>26</v>
      </c>
      <c r="G47" s="40"/>
      <c r="I47" s="14">
        <v>5.9</v>
      </c>
      <c r="J47" s="12">
        <v>26</v>
      </c>
      <c r="L47" s="14" t="s">
        <v>24</v>
      </c>
      <c r="M47" s="12">
        <v>26</v>
      </c>
    </row>
    <row r="48" spans="2:13" x14ac:dyDescent="0.25">
      <c r="B48" s="14" t="s">
        <v>24</v>
      </c>
      <c r="C48" s="2">
        <v>25</v>
      </c>
      <c r="E48" s="14" t="s">
        <v>24</v>
      </c>
      <c r="F48" s="39">
        <v>25</v>
      </c>
      <c r="G48" s="40"/>
      <c r="I48" s="14" t="s">
        <v>24</v>
      </c>
      <c r="J48" s="12">
        <v>25</v>
      </c>
      <c r="L48" s="14" t="s">
        <v>24</v>
      </c>
      <c r="M48" s="12">
        <v>25</v>
      </c>
    </row>
    <row r="49" spans="2:13" x14ac:dyDescent="0.25">
      <c r="B49" s="14" t="s">
        <v>24</v>
      </c>
      <c r="C49" s="2">
        <v>24</v>
      </c>
      <c r="E49" s="14" t="s">
        <v>24</v>
      </c>
      <c r="F49" s="39">
        <v>24</v>
      </c>
      <c r="G49" s="40"/>
      <c r="I49" s="14" t="s">
        <v>24</v>
      </c>
      <c r="J49" s="12">
        <v>24</v>
      </c>
      <c r="L49" s="14" t="s">
        <v>24</v>
      </c>
      <c r="M49" s="12">
        <v>24</v>
      </c>
    </row>
    <row r="50" spans="2:13" x14ac:dyDescent="0.25">
      <c r="B50" s="14" t="s">
        <v>24</v>
      </c>
      <c r="C50" s="2">
        <v>23</v>
      </c>
      <c r="E50" s="14">
        <v>6</v>
      </c>
      <c r="F50" s="39">
        <v>23</v>
      </c>
      <c r="G50" s="40"/>
      <c r="I50" s="14" t="s">
        <v>24</v>
      </c>
      <c r="J50" s="12">
        <v>23</v>
      </c>
      <c r="L50" s="14">
        <v>6.2</v>
      </c>
      <c r="M50" s="12">
        <v>23</v>
      </c>
    </row>
    <row r="51" spans="2:13" x14ac:dyDescent="0.25">
      <c r="B51" s="14">
        <v>5.7</v>
      </c>
      <c r="C51" s="2">
        <v>22</v>
      </c>
      <c r="E51" s="14" t="s">
        <v>24</v>
      </c>
      <c r="F51" s="39">
        <v>22</v>
      </c>
      <c r="G51" s="40"/>
      <c r="I51" s="14">
        <v>6</v>
      </c>
      <c r="J51" s="12">
        <v>22</v>
      </c>
      <c r="L51" s="14" t="s">
        <v>24</v>
      </c>
      <c r="M51" s="12">
        <v>22</v>
      </c>
    </row>
    <row r="52" spans="2:13" x14ac:dyDescent="0.25">
      <c r="B52" s="14" t="s">
        <v>24</v>
      </c>
      <c r="C52" s="2">
        <v>21</v>
      </c>
      <c r="E52" s="14" t="s">
        <v>24</v>
      </c>
      <c r="F52" s="39">
        <v>21</v>
      </c>
      <c r="G52" s="40"/>
      <c r="I52" s="14" t="s">
        <v>24</v>
      </c>
      <c r="J52" s="12">
        <v>21</v>
      </c>
      <c r="L52" s="14" t="s">
        <v>24</v>
      </c>
      <c r="M52" s="12">
        <v>21</v>
      </c>
    </row>
    <row r="53" spans="2:13" x14ac:dyDescent="0.25">
      <c r="B53" s="14" t="s">
        <v>24</v>
      </c>
      <c r="C53" s="2">
        <v>20</v>
      </c>
      <c r="E53" s="14">
        <v>6.1</v>
      </c>
      <c r="F53" s="39">
        <v>20</v>
      </c>
      <c r="G53" s="40"/>
      <c r="I53" s="14" t="s">
        <v>24</v>
      </c>
      <c r="J53" s="12">
        <v>20</v>
      </c>
      <c r="L53" s="14">
        <v>6.3</v>
      </c>
      <c r="M53" s="12">
        <v>20</v>
      </c>
    </row>
    <row r="54" spans="2:13" x14ac:dyDescent="0.25">
      <c r="B54" s="14" t="s">
        <v>24</v>
      </c>
      <c r="C54" s="2">
        <v>19</v>
      </c>
      <c r="E54" s="14" t="s">
        <v>24</v>
      </c>
      <c r="F54" s="39">
        <v>19</v>
      </c>
      <c r="G54" s="40"/>
      <c r="I54" s="14">
        <v>6.1</v>
      </c>
      <c r="J54" s="12">
        <v>19</v>
      </c>
      <c r="L54" s="14" t="s">
        <v>24</v>
      </c>
      <c r="M54" s="12">
        <v>19</v>
      </c>
    </row>
    <row r="55" spans="2:13" x14ac:dyDescent="0.25">
      <c r="B55" s="14">
        <v>5.8</v>
      </c>
      <c r="C55" s="2">
        <v>18</v>
      </c>
      <c r="E55" s="14" t="s">
        <v>24</v>
      </c>
      <c r="F55" s="39">
        <v>18</v>
      </c>
      <c r="G55" s="40"/>
      <c r="I55" s="14" t="s">
        <v>24</v>
      </c>
      <c r="J55" s="12">
        <v>18</v>
      </c>
      <c r="L55" s="14" t="s">
        <v>24</v>
      </c>
      <c r="M55" s="12">
        <v>18</v>
      </c>
    </row>
    <row r="56" spans="2:13" x14ac:dyDescent="0.25">
      <c r="B56" s="14" t="s">
        <v>24</v>
      </c>
      <c r="C56" s="2">
        <v>17</v>
      </c>
      <c r="E56" s="14">
        <v>6.2</v>
      </c>
      <c r="F56" s="39">
        <v>17</v>
      </c>
      <c r="G56" s="40"/>
      <c r="I56" s="14" t="s">
        <v>24</v>
      </c>
      <c r="J56" s="12">
        <v>17</v>
      </c>
      <c r="L56" s="14">
        <v>6.4</v>
      </c>
      <c r="M56" s="12">
        <v>17</v>
      </c>
    </row>
    <row r="57" spans="2:13" x14ac:dyDescent="0.25">
      <c r="B57" s="14" t="s">
        <v>24</v>
      </c>
      <c r="C57" s="2">
        <v>16</v>
      </c>
      <c r="E57" s="14" t="s">
        <v>24</v>
      </c>
      <c r="F57" s="39">
        <v>16</v>
      </c>
      <c r="G57" s="40"/>
      <c r="I57" s="14">
        <v>6.2</v>
      </c>
      <c r="J57" s="12">
        <v>16</v>
      </c>
      <c r="L57" s="14" t="s">
        <v>24</v>
      </c>
      <c r="M57" s="12">
        <v>16</v>
      </c>
    </row>
    <row r="58" spans="2:13" x14ac:dyDescent="0.25">
      <c r="B58" s="14">
        <v>5.9</v>
      </c>
      <c r="C58" s="2">
        <v>15</v>
      </c>
      <c r="E58" s="14" t="s">
        <v>24</v>
      </c>
      <c r="F58" s="39">
        <v>15</v>
      </c>
      <c r="G58" s="40"/>
      <c r="I58" s="14" t="s">
        <v>24</v>
      </c>
      <c r="J58" s="12">
        <v>15</v>
      </c>
      <c r="L58" s="14" t="s">
        <v>24</v>
      </c>
      <c r="M58" s="12">
        <v>15</v>
      </c>
    </row>
    <row r="59" spans="2:13" x14ac:dyDescent="0.25">
      <c r="B59" s="14" t="s">
        <v>25</v>
      </c>
      <c r="C59" s="2">
        <v>14</v>
      </c>
      <c r="E59" s="14">
        <v>6.3</v>
      </c>
      <c r="F59" s="39">
        <v>14</v>
      </c>
      <c r="G59" s="40"/>
      <c r="I59" s="14" t="s">
        <v>24</v>
      </c>
      <c r="J59" s="12">
        <v>14</v>
      </c>
      <c r="L59" s="14">
        <v>6.5</v>
      </c>
      <c r="M59" s="12">
        <v>14</v>
      </c>
    </row>
    <row r="60" spans="2:13" x14ac:dyDescent="0.25">
      <c r="B60" s="14">
        <v>6</v>
      </c>
      <c r="C60" s="2">
        <v>13</v>
      </c>
      <c r="E60" s="14" t="s">
        <v>24</v>
      </c>
      <c r="F60" s="39">
        <v>13</v>
      </c>
      <c r="G60" s="40"/>
      <c r="I60" s="14">
        <v>6.3</v>
      </c>
      <c r="J60" s="12">
        <v>13</v>
      </c>
      <c r="L60" s="14" t="s">
        <v>24</v>
      </c>
      <c r="M60" s="12">
        <v>13</v>
      </c>
    </row>
    <row r="61" spans="2:13" x14ac:dyDescent="0.25">
      <c r="B61" s="14" t="s">
        <v>24</v>
      </c>
      <c r="C61" s="2">
        <v>12</v>
      </c>
      <c r="E61" s="14" t="s">
        <v>24</v>
      </c>
      <c r="F61" s="39">
        <v>12</v>
      </c>
      <c r="G61" s="40"/>
      <c r="I61" s="14" t="s">
        <v>24</v>
      </c>
      <c r="J61" s="12">
        <v>12</v>
      </c>
      <c r="L61" s="14" t="s">
        <v>24</v>
      </c>
      <c r="M61" s="12">
        <v>12</v>
      </c>
    </row>
    <row r="62" spans="2:13" x14ac:dyDescent="0.25">
      <c r="B62" s="14">
        <v>6.1</v>
      </c>
      <c r="C62" s="2">
        <v>11</v>
      </c>
      <c r="E62" s="14">
        <v>6.4</v>
      </c>
      <c r="F62" s="39">
        <v>11</v>
      </c>
      <c r="G62" s="40"/>
      <c r="I62" s="14">
        <v>6.4</v>
      </c>
      <c r="J62" s="12">
        <v>11</v>
      </c>
      <c r="L62" s="14">
        <v>6.6</v>
      </c>
      <c r="M62" s="12">
        <v>11</v>
      </c>
    </row>
    <row r="63" spans="2:13" x14ac:dyDescent="0.25">
      <c r="B63" s="14" t="s">
        <v>24</v>
      </c>
      <c r="C63" s="2">
        <v>10</v>
      </c>
      <c r="E63" s="14" t="s">
        <v>24</v>
      </c>
      <c r="F63" s="39">
        <v>10</v>
      </c>
      <c r="G63" s="40"/>
      <c r="I63" s="14" t="s">
        <v>24</v>
      </c>
      <c r="J63" s="12">
        <v>10</v>
      </c>
      <c r="L63" s="14" t="s">
        <v>24</v>
      </c>
      <c r="M63" s="12">
        <v>10</v>
      </c>
    </row>
    <row r="64" spans="2:13" x14ac:dyDescent="0.25">
      <c r="B64" s="14">
        <v>6.2</v>
      </c>
      <c r="C64" s="2">
        <v>9</v>
      </c>
      <c r="E64" s="14">
        <v>6.5</v>
      </c>
      <c r="F64" s="39">
        <v>9</v>
      </c>
      <c r="G64" s="40"/>
      <c r="I64" s="14">
        <v>6.5</v>
      </c>
      <c r="J64" s="12">
        <v>9</v>
      </c>
      <c r="L64" s="14">
        <v>6.7</v>
      </c>
      <c r="M64" s="12">
        <v>9</v>
      </c>
    </row>
    <row r="65" spans="2:13" x14ac:dyDescent="0.25">
      <c r="B65" s="14" t="s">
        <v>24</v>
      </c>
      <c r="C65" s="2">
        <v>8</v>
      </c>
      <c r="E65" s="14" t="s">
        <v>24</v>
      </c>
      <c r="F65" s="39">
        <v>8</v>
      </c>
      <c r="G65" s="40"/>
      <c r="I65" s="14" t="s">
        <v>24</v>
      </c>
      <c r="J65" s="12">
        <v>8</v>
      </c>
      <c r="L65" s="14" t="s">
        <v>24</v>
      </c>
      <c r="M65" s="12">
        <v>8</v>
      </c>
    </row>
    <row r="66" spans="2:13" x14ac:dyDescent="0.25">
      <c r="B66" s="14">
        <v>6.3</v>
      </c>
      <c r="C66" s="2">
        <v>7</v>
      </c>
      <c r="E66" s="14">
        <v>6.6</v>
      </c>
      <c r="F66" s="39">
        <v>7</v>
      </c>
      <c r="G66" s="40"/>
      <c r="I66" s="14">
        <v>6.6</v>
      </c>
      <c r="J66" s="12">
        <v>7</v>
      </c>
      <c r="L66" s="14">
        <v>6.8</v>
      </c>
      <c r="M66" s="12">
        <v>7</v>
      </c>
    </row>
    <row r="67" spans="2:13" x14ac:dyDescent="0.25">
      <c r="B67" s="14" t="s">
        <v>24</v>
      </c>
      <c r="C67" s="2">
        <v>6</v>
      </c>
      <c r="E67" s="14" t="s">
        <v>24</v>
      </c>
      <c r="F67" s="39">
        <v>6</v>
      </c>
      <c r="G67" s="40"/>
      <c r="I67" s="14" t="s">
        <v>24</v>
      </c>
      <c r="J67" s="12">
        <v>6</v>
      </c>
      <c r="L67" s="14" t="s">
        <v>24</v>
      </c>
      <c r="M67" s="12">
        <v>6</v>
      </c>
    </row>
    <row r="68" spans="2:13" x14ac:dyDescent="0.25">
      <c r="B68" s="14">
        <v>6.4</v>
      </c>
      <c r="C68" s="2">
        <v>5</v>
      </c>
      <c r="E68" s="14">
        <v>6.7</v>
      </c>
      <c r="F68" s="39">
        <v>5</v>
      </c>
      <c r="G68" s="40"/>
      <c r="I68" s="14">
        <v>6.7</v>
      </c>
      <c r="J68" s="12">
        <v>5</v>
      </c>
      <c r="L68" s="14">
        <v>6.9</v>
      </c>
      <c r="M68" s="12">
        <v>5</v>
      </c>
    </row>
    <row r="69" spans="2:13" x14ac:dyDescent="0.25">
      <c r="B69" s="14" t="s">
        <v>24</v>
      </c>
      <c r="C69" s="2">
        <v>4</v>
      </c>
      <c r="E69" s="14" t="s">
        <v>24</v>
      </c>
      <c r="F69" s="39">
        <v>4</v>
      </c>
      <c r="G69" s="40"/>
      <c r="I69" s="14" t="s">
        <v>24</v>
      </c>
      <c r="J69" s="12">
        <v>4</v>
      </c>
      <c r="L69" s="14" t="s">
        <v>24</v>
      </c>
      <c r="M69" s="12">
        <v>4</v>
      </c>
    </row>
    <row r="70" spans="2:13" x14ac:dyDescent="0.25">
      <c r="B70" s="14">
        <v>6.5</v>
      </c>
      <c r="C70" s="2">
        <v>3</v>
      </c>
      <c r="E70" s="14">
        <v>6.8</v>
      </c>
      <c r="F70" s="39">
        <v>3</v>
      </c>
      <c r="G70" s="40"/>
      <c r="I70" s="14">
        <v>6.8</v>
      </c>
      <c r="J70" s="12">
        <v>3</v>
      </c>
      <c r="L70" s="14">
        <v>7</v>
      </c>
      <c r="M70" s="12">
        <v>3</v>
      </c>
    </row>
    <row r="71" spans="2:13" x14ac:dyDescent="0.25">
      <c r="B71" s="14" t="s">
        <v>24</v>
      </c>
      <c r="C71" s="2">
        <v>2</v>
      </c>
      <c r="E71" s="14" t="s">
        <v>24</v>
      </c>
      <c r="F71" s="39">
        <v>2</v>
      </c>
      <c r="G71" s="40"/>
      <c r="I71" s="14" t="s">
        <v>24</v>
      </c>
      <c r="J71" s="12">
        <v>2</v>
      </c>
      <c r="L71" s="14" t="s">
        <v>24</v>
      </c>
      <c r="M71" s="12">
        <v>2</v>
      </c>
    </row>
    <row r="72" spans="2:13" x14ac:dyDescent="0.25">
      <c r="B72" s="14">
        <v>6.6</v>
      </c>
      <c r="C72" s="2">
        <v>1</v>
      </c>
      <c r="E72" s="14">
        <v>6.9</v>
      </c>
      <c r="F72" s="39">
        <v>1</v>
      </c>
      <c r="G72" s="40"/>
      <c r="I72" s="14">
        <v>6.9</v>
      </c>
      <c r="J72" s="12">
        <v>1</v>
      </c>
      <c r="L72" s="14">
        <v>7.1</v>
      </c>
      <c r="M72" s="12">
        <v>1</v>
      </c>
    </row>
    <row r="73" spans="2:13" x14ac:dyDescent="0.25">
      <c r="B73" s="14">
        <v>12.3</v>
      </c>
      <c r="C73" s="2">
        <v>0</v>
      </c>
      <c r="E73" s="14">
        <v>12.9</v>
      </c>
      <c r="F73" s="39">
        <v>0</v>
      </c>
      <c r="G73" s="40"/>
      <c r="I73" s="14">
        <v>13.4</v>
      </c>
      <c r="J73" s="12">
        <v>0</v>
      </c>
      <c r="L73" s="14">
        <v>13.9</v>
      </c>
      <c r="M73" s="12">
        <v>0</v>
      </c>
    </row>
    <row r="74" spans="2:13" x14ac:dyDescent="0.25">
      <c r="B74" s="15">
        <v>0</v>
      </c>
      <c r="C74" s="2">
        <v>0</v>
      </c>
      <c r="E74" s="15">
        <v>0</v>
      </c>
      <c r="F74" s="39">
        <v>0</v>
      </c>
      <c r="G74" s="40"/>
      <c r="I74" s="15">
        <v>0</v>
      </c>
      <c r="J74" s="12">
        <v>0</v>
      </c>
      <c r="L74" s="15">
        <v>0</v>
      </c>
      <c r="M74" s="12">
        <v>0</v>
      </c>
    </row>
  </sheetData>
  <mergeCells count="4">
    <mergeCell ref="I1:J1"/>
    <mergeCell ref="L1:M1"/>
    <mergeCell ref="B1:C1"/>
    <mergeCell ref="E1:F1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74"/>
  <sheetViews>
    <sheetView workbookViewId="0">
      <selection activeCell="Q10" sqref="Q10"/>
    </sheetView>
  </sheetViews>
  <sheetFormatPr defaultRowHeight="15" x14ac:dyDescent="0.25"/>
  <cols>
    <col min="1" max="1" width="4.42578125" style="44" customWidth="1"/>
    <col min="2" max="2" width="4.85546875" style="18" customWidth="1"/>
    <col min="3" max="3" width="1.85546875" customWidth="1"/>
    <col min="4" max="4" width="4.42578125" style="44" customWidth="1"/>
    <col min="5" max="5" width="4.28515625" customWidth="1"/>
    <col min="6" max="6" width="1.5703125" customWidth="1"/>
    <col min="7" max="7" width="4.7109375" style="42" customWidth="1"/>
    <col min="8" max="8" width="4.42578125" customWidth="1"/>
    <col min="9" max="9" width="1.85546875" customWidth="1"/>
    <col min="10" max="10" width="5.140625" style="44" customWidth="1"/>
    <col min="11" max="11" width="4.28515625" customWidth="1"/>
    <col min="12" max="12" width="3.28515625" style="41" customWidth="1"/>
    <col min="13" max="13" width="4.5703125" style="42" customWidth="1"/>
    <col min="14" max="14" width="5.5703125" customWidth="1"/>
    <col min="15" max="15" width="2.28515625" customWidth="1"/>
    <col min="16" max="16" width="5.42578125" style="42" customWidth="1"/>
    <col min="17" max="17" width="5.140625" customWidth="1"/>
    <col min="18" max="18" width="2.140625" customWidth="1"/>
    <col min="19" max="19" width="5" style="42" customWidth="1"/>
    <col min="20" max="20" width="5" customWidth="1"/>
    <col min="21" max="21" width="1.85546875" customWidth="1"/>
    <col min="22" max="22" width="5.42578125" style="42" customWidth="1"/>
    <col min="23" max="23" width="5.28515625" customWidth="1"/>
  </cols>
  <sheetData>
    <row r="1" spans="1:23" x14ac:dyDescent="0.25">
      <c r="A1" s="259" t="s">
        <v>11</v>
      </c>
      <c r="B1" s="259"/>
      <c r="D1" s="259" t="s">
        <v>12</v>
      </c>
      <c r="E1" s="259"/>
      <c r="G1" s="259" t="s">
        <v>13</v>
      </c>
      <c r="H1" s="259"/>
      <c r="J1" s="259" t="s">
        <v>14</v>
      </c>
      <c r="K1" s="259"/>
      <c r="L1" s="40"/>
      <c r="M1" s="260" t="s">
        <v>16</v>
      </c>
      <c r="N1" s="260"/>
      <c r="P1" s="260" t="s">
        <v>17</v>
      </c>
      <c r="Q1" s="260"/>
      <c r="S1" s="260" t="s">
        <v>18</v>
      </c>
      <c r="T1" s="260"/>
      <c r="V1" s="260" t="s">
        <v>19</v>
      </c>
      <c r="W1" s="260"/>
    </row>
    <row r="2" spans="1:23" x14ac:dyDescent="0.25">
      <c r="A2" s="43">
        <v>0</v>
      </c>
      <c r="B2" s="27">
        <v>0</v>
      </c>
      <c r="D2" s="43">
        <v>0</v>
      </c>
      <c r="E2" s="27">
        <v>0</v>
      </c>
      <c r="F2" s="28"/>
      <c r="G2" s="43">
        <v>0</v>
      </c>
      <c r="H2" s="27">
        <v>0</v>
      </c>
      <c r="I2" s="28"/>
      <c r="J2" s="43">
        <v>0</v>
      </c>
      <c r="K2" s="37">
        <v>0</v>
      </c>
      <c r="L2" s="40"/>
      <c r="M2" s="45">
        <v>0</v>
      </c>
      <c r="N2" s="31">
        <v>0</v>
      </c>
      <c r="P2" s="45">
        <v>0</v>
      </c>
      <c r="Q2" s="31">
        <v>0</v>
      </c>
      <c r="S2" s="45">
        <v>0</v>
      </c>
      <c r="T2" s="31">
        <v>0</v>
      </c>
      <c r="V2" s="45">
        <v>0</v>
      </c>
      <c r="W2" s="31">
        <v>0</v>
      </c>
    </row>
    <row r="3" spans="1:23" x14ac:dyDescent="0.25">
      <c r="A3" s="14">
        <v>7.2</v>
      </c>
      <c r="B3" s="16">
        <v>70</v>
      </c>
      <c r="D3" s="14">
        <v>7.4</v>
      </c>
      <c r="E3" s="1">
        <v>70</v>
      </c>
      <c r="G3" s="14">
        <v>7.6</v>
      </c>
      <c r="H3" s="1">
        <v>70</v>
      </c>
      <c r="J3" s="14">
        <v>7.8</v>
      </c>
      <c r="K3" s="38">
        <v>70</v>
      </c>
      <c r="L3" s="40"/>
      <c r="M3" s="14">
        <v>7.8</v>
      </c>
      <c r="N3" s="19">
        <v>70</v>
      </c>
      <c r="P3" s="14">
        <v>7.8</v>
      </c>
      <c r="Q3" s="11">
        <v>70</v>
      </c>
      <c r="S3" s="14">
        <v>8</v>
      </c>
      <c r="T3" s="11">
        <v>70</v>
      </c>
      <c r="V3" s="14">
        <v>8.1999999999999993</v>
      </c>
      <c r="W3" s="11">
        <v>70</v>
      </c>
    </row>
    <row r="4" spans="1:23" x14ac:dyDescent="0.25">
      <c r="A4" s="14">
        <v>7.3</v>
      </c>
      <c r="B4" s="16">
        <v>69</v>
      </c>
      <c r="D4" s="14">
        <v>7.5</v>
      </c>
      <c r="E4" s="1">
        <v>69</v>
      </c>
      <c r="G4" s="14">
        <v>7.7</v>
      </c>
      <c r="H4" s="1">
        <v>69</v>
      </c>
      <c r="J4" s="14">
        <v>7.9</v>
      </c>
      <c r="K4" s="38">
        <v>69</v>
      </c>
      <c r="L4" s="40"/>
      <c r="M4" s="14">
        <v>7.9</v>
      </c>
      <c r="N4" s="19">
        <v>69</v>
      </c>
      <c r="P4" s="14">
        <v>7.9</v>
      </c>
      <c r="Q4" s="11">
        <v>69</v>
      </c>
      <c r="S4" s="14">
        <v>8.1</v>
      </c>
      <c r="T4" s="11">
        <v>69</v>
      </c>
      <c r="V4" s="14">
        <v>8.3000000000000007</v>
      </c>
      <c r="W4" s="11">
        <v>69</v>
      </c>
    </row>
    <row r="5" spans="1:23" x14ac:dyDescent="0.25">
      <c r="A5" s="14">
        <v>7.4</v>
      </c>
      <c r="B5" s="16">
        <v>68</v>
      </c>
      <c r="D5" s="14">
        <v>7.6</v>
      </c>
      <c r="E5" s="1">
        <v>68</v>
      </c>
      <c r="G5" s="14">
        <v>7.8</v>
      </c>
      <c r="H5" s="1">
        <v>68</v>
      </c>
      <c r="J5" s="14">
        <v>8</v>
      </c>
      <c r="K5" s="38">
        <v>68</v>
      </c>
      <c r="L5" s="40"/>
      <c r="M5" s="14">
        <v>8</v>
      </c>
      <c r="N5" s="19">
        <v>68</v>
      </c>
      <c r="P5" s="14">
        <v>8</v>
      </c>
      <c r="Q5" s="11">
        <v>68</v>
      </c>
      <c r="S5" s="14">
        <v>8.1999999999999993</v>
      </c>
      <c r="T5" s="11">
        <v>68</v>
      </c>
      <c r="V5" s="14">
        <v>8.4</v>
      </c>
      <c r="W5" s="11">
        <v>68</v>
      </c>
    </row>
    <row r="6" spans="1:23" x14ac:dyDescent="0.25">
      <c r="A6" s="14">
        <v>7.5</v>
      </c>
      <c r="B6" s="16">
        <v>67</v>
      </c>
      <c r="D6" s="14">
        <v>7.7</v>
      </c>
      <c r="E6" s="1">
        <v>67</v>
      </c>
      <c r="G6" s="14">
        <v>7.9</v>
      </c>
      <c r="H6" s="1">
        <v>67</v>
      </c>
      <c r="J6" s="14">
        <v>8.1</v>
      </c>
      <c r="K6" s="38">
        <v>67</v>
      </c>
      <c r="L6" s="40"/>
      <c r="M6" s="14">
        <v>8.1</v>
      </c>
      <c r="N6" s="19">
        <v>67</v>
      </c>
      <c r="P6" s="14">
        <v>8.1</v>
      </c>
      <c r="Q6" s="11">
        <v>67</v>
      </c>
      <c r="S6" s="14">
        <v>8.3000000000000007</v>
      </c>
      <c r="T6" s="11">
        <v>67</v>
      </c>
      <c r="V6" s="14">
        <v>8.5</v>
      </c>
      <c r="W6" s="11">
        <v>67</v>
      </c>
    </row>
    <row r="7" spans="1:23" x14ac:dyDescent="0.25">
      <c r="A7" s="14">
        <v>7.6</v>
      </c>
      <c r="B7" s="17">
        <v>66</v>
      </c>
      <c r="D7" s="14">
        <v>7.8</v>
      </c>
      <c r="E7" s="2">
        <v>66</v>
      </c>
      <c r="G7" s="14">
        <v>8</v>
      </c>
      <c r="H7" s="2">
        <v>66</v>
      </c>
      <c r="J7" s="14">
        <v>8.1999999999999993</v>
      </c>
      <c r="K7" s="39">
        <v>66</v>
      </c>
      <c r="L7" s="40"/>
      <c r="M7" s="14">
        <v>8.1999999999999993</v>
      </c>
      <c r="N7" s="20">
        <v>66</v>
      </c>
      <c r="P7" s="14">
        <v>8.1999999999999993</v>
      </c>
      <c r="Q7" s="12">
        <v>66</v>
      </c>
      <c r="S7" s="14">
        <v>8.4</v>
      </c>
      <c r="T7" s="12">
        <v>66</v>
      </c>
      <c r="V7" s="14">
        <v>8.6</v>
      </c>
      <c r="W7" s="12">
        <v>66</v>
      </c>
    </row>
    <row r="8" spans="1:23" x14ac:dyDescent="0.25">
      <c r="A8" s="14" t="s">
        <v>24</v>
      </c>
      <c r="B8" s="17">
        <v>65</v>
      </c>
      <c r="D8" s="14" t="s">
        <v>24</v>
      </c>
      <c r="E8" s="2">
        <v>65</v>
      </c>
      <c r="G8" s="14" t="s">
        <v>24</v>
      </c>
      <c r="H8" s="2">
        <v>65</v>
      </c>
      <c r="J8" s="14">
        <v>8.3000000000000007</v>
      </c>
      <c r="K8" s="39">
        <v>65</v>
      </c>
      <c r="L8" s="40"/>
      <c r="M8" s="14">
        <v>8.3000000000000007</v>
      </c>
      <c r="N8" s="20">
        <v>65</v>
      </c>
      <c r="P8" s="14">
        <v>8.3000000000000007</v>
      </c>
      <c r="Q8" s="12">
        <v>65</v>
      </c>
      <c r="S8" s="14">
        <v>8.5</v>
      </c>
      <c r="T8" s="12">
        <v>65</v>
      </c>
      <c r="V8" s="14">
        <v>8.6999999999999993</v>
      </c>
      <c r="W8" s="12">
        <v>65</v>
      </c>
    </row>
    <row r="9" spans="1:23" x14ac:dyDescent="0.25">
      <c r="A9" s="14">
        <v>7.7</v>
      </c>
      <c r="B9" s="17">
        <v>64</v>
      </c>
      <c r="D9" s="14">
        <v>7.9</v>
      </c>
      <c r="E9" s="2">
        <v>64</v>
      </c>
      <c r="G9" s="14">
        <v>8.1</v>
      </c>
      <c r="H9" s="2">
        <v>64</v>
      </c>
      <c r="J9" s="14">
        <v>8.4</v>
      </c>
      <c r="K9" s="39">
        <v>64</v>
      </c>
      <c r="L9" s="40"/>
      <c r="M9" s="14">
        <v>8.4</v>
      </c>
      <c r="N9" s="20">
        <v>64</v>
      </c>
      <c r="P9" s="14">
        <v>8.4</v>
      </c>
      <c r="Q9" s="12">
        <v>64</v>
      </c>
      <c r="S9" s="14">
        <v>8.6</v>
      </c>
      <c r="T9" s="12">
        <v>64</v>
      </c>
      <c r="V9" s="14">
        <v>8.8000000000000007</v>
      </c>
      <c r="W9" s="12">
        <v>64</v>
      </c>
    </row>
    <row r="10" spans="1:23" x14ac:dyDescent="0.25">
      <c r="A10" s="14" t="s">
        <v>24</v>
      </c>
      <c r="B10" s="17">
        <v>63</v>
      </c>
      <c r="D10" s="14" t="s">
        <v>24</v>
      </c>
      <c r="E10" s="2">
        <v>63</v>
      </c>
      <c r="G10" s="14" t="s">
        <v>24</v>
      </c>
      <c r="H10" s="2">
        <v>63</v>
      </c>
      <c r="J10" s="14" t="s">
        <v>24</v>
      </c>
      <c r="K10" s="39">
        <v>63</v>
      </c>
      <c r="L10" s="40"/>
      <c r="M10" s="14">
        <v>8.5</v>
      </c>
      <c r="N10" s="20">
        <v>63</v>
      </c>
      <c r="P10" s="14">
        <v>8.5</v>
      </c>
      <c r="Q10" s="12">
        <v>63</v>
      </c>
      <c r="S10" s="14">
        <v>8.6999999999999993</v>
      </c>
      <c r="T10" s="12">
        <v>63</v>
      </c>
      <c r="V10" s="14">
        <v>8.9</v>
      </c>
      <c r="W10" s="12">
        <v>63</v>
      </c>
    </row>
    <row r="11" spans="1:23" x14ac:dyDescent="0.25">
      <c r="A11" s="14">
        <v>7.8</v>
      </c>
      <c r="B11" s="17">
        <v>62</v>
      </c>
      <c r="D11" s="14">
        <v>8</v>
      </c>
      <c r="E11" s="2">
        <v>62</v>
      </c>
      <c r="G11" s="14">
        <v>8.1999999999999993</v>
      </c>
      <c r="H11" s="2">
        <v>62</v>
      </c>
      <c r="J11" s="14">
        <v>8.5</v>
      </c>
      <c r="K11" s="39">
        <v>62</v>
      </c>
      <c r="L11" s="40"/>
      <c r="M11" s="14">
        <v>8.6</v>
      </c>
      <c r="N11" s="20">
        <v>62</v>
      </c>
      <c r="P11" s="14">
        <v>8.6</v>
      </c>
      <c r="Q11" s="12">
        <v>62</v>
      </c>
      <c r="S11" s="14">
        <v>8.8000000000000007</v>
      </c>
      <c r="T11" s="12">
        <v>62</v>
      </c>
      <c r="V11" s="14">
        <v>9</v>
      </c>
      <c r="W11" s="12">
        <v>62</v>
      </c>
    </row>
    <row r="12" spans="1:23" x14ac:dyDescent="0.25">
      <c r="A12" s="14" t="s">
        <v>24</v>
      </c>
      <c r="B12" s="17">
        <v>61</v>
      </c>
      <c r="D12" s="14" t="s">
        <v>24</v>
      </c>
      <c r="E12" s="2">
        <v>61</v>
      </c>
      <c r="G12" s="14" t="s">
        <v>24</v>
      </c>
      <c r="H12" s="2">
        <v>61</v>
      </c>
      <c r="J12" s="14" t="s">
        <v>24</v>
      </c>
      <c r="K12" s="39">
        <v>61</v>
      </c>
      <c r="L12" s="40"/>
      <c r="M12" s="14" t="s">
        <v>24</v>
      </c>
      <c r="N12" s="20">
        <v>61</v>
      </c>
      <c r="P12" s="14" t="s">
        <v>24</v>
      </c>
      <c r="Q12" s="12">
        <v>61</v>
      </c>
      <c r="S12" s="14" t="s">
        <v>24</v>
      </c>
      <c r="T12" s="12">
        <v>61</v>
      </c>
      <c r="V12" s="14" t="s">
        <v>24</v>
      </c>
      <c r="W12" s="12">
        <v>61</v>
      </c>
    </row>
    <row r="13" spans="1:23" x14ac:dyDescent="0.25">
      <c r="A13" s="14">
        <v>7.9</v>
      </c>
      <c r="B13" s="17">
        <v>60</v>
      </c>
      <c r="D13" s="14">
        <v>8.1</v>
      </c>
      <c r="E13" s="2">
        <v>60</v>
      </c>
      <c r="G13" s="14">
        <v>8.3000000000000007</v>
      </c>
      <c r="H13" s="2">
        <v>60</v>
      </c>
      <c r="J13" s="14">
        <v>8.6</v>
      </c>
      <c r="K13" s="39">
        <v>60</v>
      </c>
      <c r="L13" s="40"/>
      <c r="M13" s="14">
        <v>8.6999999999999993</v>
      </c>
      <c r="N13" s="20">
        <v>60</v>
      </c>
      <c r="P13" s="14">
        <v>8.6999999999999993</v>
      </c>
      <c r="Q13" s="12">
        <v>60</v>
      </c>
      <c r="S13" s="14">
        <v>8.9</v>
      </c>
      <c r="T13" s="12">
        <v>60</v>
      </c>
      <c r="V13" s="14">
        <v>9.1</v>
      </c>
      <c r="W13" s="12">
        <v>60</v>
      </c>
    </row>
    <row r="14" spans="1:23" x14ac:dyDescent="0.25">
      <c r="A14" s="14" t="s">
        <v>24</v>
      </c>
      <c r="B14" s="17">
        <v>59</v>
      </c>
      <c r="D14" s="14" t="s">
        <v>24</v>
      </c>
      <c r="E14" s="2">
        <v>59</v>
      </c>
      <c r="G14" s="14" t="s">
        <v>24</v>
      </c>
      <c r="H14" s="2">
        <v>59</v>
      </c>
      <c r="J14" s="14" t="s">
        <v>24</v>
      </c>
      <c r="K14" s="39">
        <v>59</v>
      </c>
      <c r="L14" s="40"/>
      <c r="M14" s="14" t="s">
        <v>24</v>
      </c>
      <c r="N14" s="20">
        <v>59</v>
      </c>
      <c r="P14" s="14" t="s">
        <v>24</v>
      </c>
      <c r="Q14" s="12">
        <v>59</v>
      </c>
      <c r="S14" s="14" t="s">
        <v>24</v>
      </c>
      <c r="T14" s="12">
        <v>59</v>
      </c>
      <c r="V14" s="14" t="s">
        <v>24</v>
      </c>
      <c r="W14" s="12">
        <v>59</v>
      </c>
    </row>
    <row r="15" spans="1:23" x14ac:dyDescent="0.25">
      <c r="A15" s="14">
        <v>8</v>
      </c>
      <c r="B15" s="17">
        <v>58</v>
      </c>
      <c r="D15" s="14">
        <v>8.1999999999999993</v>
      </c>
      <c r="E15" s="2">
        <v>58</v>
      </c>
      <c r="G15" s="14">
        <v>8.4</v>
      </c>
      <c r="H15" s="2">
        <v>58</v>
      </c>
      <c r="J15" s="14">
        <v>8.6999999999999993</v>
      </c>
      <c r="K15" s="39">
        <v>58</v>
      </c>
      <c r="L15" s="40"/>
      <c r="M15" s="14">
        <v>8.8000000000000007</v>
      </c>
      <c r="N15" s="20">
        <v>58</v>
      </c>
      <c r="P15" s="14">
        <v>8.8000000000000007</v>
      </c>
      <c r="Q15" s="12">
        <v>58</v>
      </c>
      <c r="S15" s="14">
        <v>9</v>
      </c>
      <c r="T15" s="12">
        <v>58</v>
      </c>
      <c r="V15" s="14">
        <v>9.1999999999999993</v>
      </c>
      <c r="W15" s="12">
        <v>58</v>
      </c>
    </row>
    <row r="16" spans="1:23" x14ac:dyDescent="0.25">
      <c r="A16" s="14" t="s">
        <v>24</v>
      </c>
      <c r="B16" s="17">
        <v>57</v>
      </c>
      <c r="D16" s="14" t="s">
        <v>24</v>
      </c>
      <c r="E16" s="2">
        <v>57</v>
      </c>
      <c r="G16" s="14" t="s">
        <v>24</v>
      </c>
      <c r="H16" s="2">
        <v>57</v>
      </c>
      <c r="J16" s="14" t="s">
        <v>24</v>
      </c>
      <c r="K16" s="39">
        <v>57</v>
      </c>
      <c r="L16" s="40"/>
      <c r="M16" s="14" t="s">
        <v>25</v>
      </c>
      <c r="N16" s="20">
        <v>57</v>
      </c>
      <c r="P16" s="14" t="s">
        <v>25</v>
      </c>
      <c r="Q16" s="12">
        <v>57</v>
      </c>
      <c r="S16" s="14" t="s">
        <v>25</v>
      </c>
      <c r="T16" s="12">
        <v>57</v>
      </c>
      <c r="V16" s="14" t="s">
        <v>25</v>
      </c>
      <c r="W16" s="12">
        <v>57</v>
      </c>
    </row>
    <row r="17" spans="1:23" x14ac:dyDescent="0.25">
      <c r="A17" s="14">
        <v>8.1</v>
      </c>
      <c r="B17" s="17">
        <v>56</v>
      </c>
      <c r="D17" s="14">
        <v>8.3000000000000007</v>
      </c>
      <c r="E17" s="2">
        <v>56</v>
      </c>
      <c r="G17" s="14">
        <v>8.5</v>
      </c>
      <c r="H17" s="2">
        <v>56</v>
      </c>
      <c r="J17" s="14">
        <v>8.8000000000000007</v>
      </c>
      <c r="K17" s="39">
        <v>56</v>
      </c>
      <c r="L17" s="40"/>
      <c r="M17" s="14">
        <v>8.9</v>
      </c>
      <c r="N17" s="20">
        <v>56</v>
      </c>
      <c r="P17" s="14">
        <v>8.9</v>
      </c>
      <c r="Q17" s="12">
        <v>56</v>
      </c>
      <c r="S17" s="14">
        <v>9.1</v>
      </c>
      <c r="T17" s="12">
        <v>56</v>
      </c>
      <c r="V17" s="14">
        <v>9.3000000000000007</v>
      </c>
      <c r="W17" s="12">
        <v>56</v>
      </c>
    </row>
    <row r="18" spans="1:23" x14ac:dyDescent="0.25">
      <c r="A18" s="14" t="s">
        <v>24</v>
      </c>
      <c r="B18" s="17">
        <v>55</v>
      </c>
      <c r="D18" s="14" t="s">
        <v>24</v>
      </c>
      <c r="E18" s="2">
        <v>55</v>
      </c>
      <c r="G18" s="14" t="s">
        <v>24</v>
      </c>
      <c r="H18" s="2">
        <v>55</v>
      </c>
      <c r="J18" s="14" t="s">
        <v>24</v>
      </c>
      <c r="K18" s="39">
        <v>55</v>
      </c>
      <c r="L18" s="40"/>
      <c r="M18" s="14" t="s">
        <v>24</v>
      </c>
      <c r="N18" s="20">
        <v>55</v>
      </c>
      <c r="P18" s="14" t="s">
        <v>24</v>
      </c>
      <c r="Q18" s="12">
        <v>55</v>
      </c>
      <c r="S18" s="14" t="s">
        <v>24</v>
      </c>
      <c r="T18" s="12">
        <v>55</v>
      </c>
      <c r="V18" s="14" t="s">
        <v>24</v>
      </c>
      <c r="W18" s="12">
        <v>55</v>
      </c>
    </row>
    <row r="19" spans="1:23" x14ac:dyDescent="0.25">
      <c r="A19" s="14">
        <v>8.1999999999999993</v>
      </c>
      <c r="B19" s="17">
        <v>54</v>
      </c>
      <c r="D19" s="14">
        <v>8.4</v>
      </c>
      <c r="E19" s="2">
        <v>54</v>
      </c>
      <c r="G19" s="14">
        <v>8.6</v>
      </c>
      <c r="H19" s="2">
        <v>54</v>
      </c>
      <c r="J19" s="14">
        <v>8.9</v>
      </c>
      <c r="K19" s="39">
        <v>54</v>
      </c>
      <c r="L19" s="40"/>
      <c r="M19" s="14">
        <v>9</v>
      </c>
      <c r="N19" s="20">
        <v>54</v>
      </c>
      <c r="P19" s="14">
        <v>9</v>
      </c>
      <c r="Q19" s="12">
        <v>54</v>
      </c>
      <c r="S19" s="14">
        <v>9.1999999999999993</v>
      </c>
      <c r="T19" s="12">
        <v>54</v>
      </c>
      <c r="V19" s="14">
        <v>9.4</v>
      </c>
      <c r="W19" s="12">
        <v>54</v>
      </c>
    </row>
    <row r="20" spans="1:23" x14ac:dyDescent="0.25">
      <c r="A20" s="14" t="s">
        <v>24</v>
      </c>
      <c r="B20" s="17">
        <v>53</v>
      </c>
      <c r="D20" s="14" t="s">
        <v>24</v>
      </c>
      <c r="E20" s="2">
        <v>53</v>
      </c>
      <c r="G20" s="14" t="s">
        <v>24</v>
      </c>
      <c r="H20" s="2">
        <v>53</v>
      </c>
      <c r="J20" s="14" t="s">
        <v>24</v>
      </c>
      <c r="K20" s="39">
        <v>53</v>
      </c>
      <c r="L20" s="40"/>
      <c r="M20" s="14" t="s">
        <v>24</v>
      </c>
      <c r="N20" s="20">
        <v>53</v>
      </c>
      <c r="P20" s="14" t="s">
        <v>24</v>
      </c>
      <c r="Q20" s="12">
        <v>53</v>
      </c>
      <c r="S20" s="14" t="s">
        <v>24</v>
      </c>
      <c r="T20" s="12">
        <v>53</v>
      </c>
      <c r="V20" s="14" t="s">
        <v>24</v>
      </c>
      <c r="W20" s="12">
        <v>53</v>
      </c>
    </row>
    <row r="21" spans="1:23" x14ac:dyDescent="0.25">
      <c r="A21" s="14">
        <v>8.3000000000000007</v>
      </c>
      <c r="B21" s="17">
        <v>52</v>
      </c>
      <c r="D21" s="14">
        <v>8.5</v>
      </c>
      <c r="E21" s="2">
        <v>52</v>
      </c>
      <c r="G21" s="14">
        <v>8.6999999999999993</v>
      </c>
      <c r="H21" s="2">
        <v>52</v>
      </c>
      <c r="J21" s="14">
        <v>9</v>
      </c>
      <c r="K21" s="39">
        <v>52</v>
      </c>
      <c r="L21" s="40"/>
      <c r="M21" s="14">
        <v>9.1</v>
      </c>
      <c r="N21" s="20">
        <v>52</v>
      </c>
      <c r="P21" s="14">
        <v>9.1</v>
      </c>
      <c r="Q21" s="12">
        <v>52</v>
      </c>
      <c r="S21" s="14">
        <v>9.3000000000000007</v>
      </c>
      <c r="T21" s="12">
        <v>52</v>
      </c>
      <c r="V21" s="14">
        <v>9.5</v>
      </c>
      <c r="W21" s="12">
        <v>52</v>
      </c>
    </row>
    <row r="22" spans="1:23" x14ac:dyDescent="0.25">
      <c r="A22" s="14" t="s">
        <v>24</v>
      </c>
      <c r="B22" s="17">
        <v>51</v>
      </c>
      <c r="D22" s="14" t="s">
        <v>24</v>
      </c>
      <c r="E22" s="2">
        <v>51</v>
      </c>
      <c r="G22" s="14" t="s">
        <v>24</v>
      </c>
      <c r="H22" s="2">
        <v>51</v>
      </c>
      <c r="J22" s="14" t="s">
        <v>24</v>
      </c>
      <c r="K22" s="39">
        <v>51</v>
      </c>
      <c r="L22" s="40"/>
      <c r="M22" s="14" t="s">
        <v>24</v>
      </c>
      <c r="N22" s="20">
        <v>51</v>
      </c>
      <c r="P22" s="14" t="s">
        <v>24</v>
      </c>
      <c r="Q22" s="12">
        <v>51</v>
      </c>
      <c r="S22" s="14" t="s">
        <v>24</v>
      </c>
      <c r="T22" s="12">
        <v>51</v>
      </c>
      <c r="V22" s="14" t="s">
        <v>24</v>
      </c>
      <c r="W22" s="12">
        <v>51</v>
      </c>
    </row>
    <row r="23" spans="1:23" x14ac:dyDescent="0.25">
      <c r="A23" s="14">
        <v>8.4</v>
      </c>
      <c r="B23" s="17">
        <v>50</v>
      </c>
      <c r="D23" s="14">
        <v>8.6</v>
      </c>
      <c r="E23" s="2">
        <v>50</v>
      </c>
      <c r="G23" s="14">
        <v>8.8000000000000007</v>
      </c>
      <c r="H23" s="2">
        <v>50</v>
      </c>
      <c r="J23" s="14">
        <v>9.1</v>
      </c>
      <c r="K23" s="39">
        <v>50</v>
      </c>
      <c r="L23" s="40"/>
      <c r="M23" s="14">
        <v>9.1999999999999993</v>
      </c>
      <c r="N23" s="20">
        <v>50</v>
      </c>
      <c r="P23" s="14">
        <v>9.1999999999999993</v>
      </c>
      <c r="Q23" s="12">
        <v>50</v>
      </c>
      <c r="S23" s="14">
        <v>9.4</v>
      </c>
      <c r="T23" s="12">
        <v>50</v>
      </c>
      <c r="V23" s="14">
        <v>9.6</v>
      </c>
      <c r="W23" s="12">
        <v>50</v>
      </c>
    </row>
    <row r="24" spans="1:23" x14ac:dyDescent="0.25">
      <c r="A24" s="14" t="s">
        <v>24</v>
      </c>
      <c r="B24" s="17">
        <v>49</v>
      </c>
      <c r="D24" s="14" t="s">
        <v>24</v>
      </c>
      <c r="E24" s="2">
        <v>49</v>
      </c>
      <c r="G24" s="14" t="s">
        <v>24</v>
      </c>
      <c r="H24" s="2">
        <v>49</v>
      </c>
      <c r="J24" s="14" t="s">
        <v>24</v>
      </c>
      <c r="K24" s="39">
        <v>49</v>
      </c>
      <c r="L24" s="40"/>
      <c r="M24" s="14" t="s">
        <v>24</v>
      </c>
      <c r="N24" s="20">
        <v>49</v>
      </c>
      <c r="P24" s="14" t="s">
        <v>24</v>
      </c>
      <c r="Q24" s="12">
        <v>49</v>
      </c>
      <c r="S24" s="14" t="s">
        <v>24</v>
      </c>
      <c r="T24" s="12">
        <v>49</v>
      </c>
      <c r="V24" s="14" t="s">
        <v>24</v>
      </c>
      <c r="W24" s="12">
        <v>49</v>
      </c>
    </row>
    <row r="25" spans="1:23" x14ac:dyDescent="0.25">
      <c r="A25" s="14" t="s">
        <v>24</v>
      </c>
      <c r="B25" s="17">
        <v>48</v>
      </c>
      <c r="D25" s="14" t="s">
        <v>24</v>
      </c>
      <c r="E25" s="2">
        <v>48</v>
      </c>
      <c r="G25" s="14" t="s">
        <v>24</v>
      </c>
      <c r="H25" s="2">
        <v>48</v>
      </c>
      <c r="J25" s="14" t="s">
        <v>24</v>
      </c>
      <c r="K25" s="39">
        <v>48</v>
      </c>
      <c r="L25" s="40"/>
      <c r="M25" s="14" t="s">
        <v>24</v>
      </c>
      <c r="N25" s="20">
        <v>48</v>
      </c>
      <c r="P25" s="14" t="s">
        <v>24</v>
      </c>
      <c r="Q25" s="12">
        <v>48</v>
      </c>
      <c r="S25" s="14" t="s">
        <v>24</v>
      </c>
      <c r="T25" s="12">
        <v>48</v>
      </c>
      <c r="V25" s="14" t="s">
        <v>24</v>
      </c>
      <c r="W25" s="12">
        <v>48</v>
      </c>
    </row>
    <row r="26" spans="1:23" x14ac:dyDescent="0.25">
      <c r="A26" s="14">
        <v>8.5</v>
      </c>
      <c r="B26" s="17">
        <v>47</v>
      </c>
      <c r="D26" s="14">
        <v>8.6999999999999993</v>
      </c>
      <c r="E26" s="2">
        <v>47</v>
      </c>
      <c r="G26" s="14">
        <v>8.9</v>
      </c>
      <c r="H26" s="2">
        <v>47</v>
      </c>
      <c r="J26" s="14">
        <v>9.1999999999999993</v>
      </c>
      <c r="K26" s="39">
        <v>47</v>
      </c>
      <c r="L26" s="40"/>
      <c r="M26" s="14">
        <v>9.3000000000000007</v>
      </c>
      <c r="N26" s="20">
        <v>47</v>
      </c>
      <c r="P26" s="14">
        <v>9.3000000000000007</v>
      </c>
      <c r="Q26" s="12">
        <v>47</v>
      </c>
      <c r="S26" s="14">
        <v>9.5</v>
      </c>
      <c r="T26" s="12">
        <v>47</v>
      </c>
      <c r="V26" s="14">
        <v>9.6999999999999993</v>
      </c>
      <c r="W26" s="12">
        <v>47</v>
      </c>
    </row>
    <row r="27" spans="1:23" x14ac:dyDescent="0.25">
      <c r="A27" s="14" t="s">
        <v>24</v>
      </c>
      <c r="B27" s="17">
        <v>46</v>
      </c>
      <c r="D27" s="14" t="s">
        <v>24</v>
      </c>
      <c r="E27" s="2">
        <v>46</v>
      </c>
      <c r="G27" s="14" t="s">
        <v>24</v>
      </c>
      <c r="H27" s="2">
        <v>46</v>
      </c>
      <c r="J27" s="14" t="s">
        <v>24</v>
      </c>
      <c r="K27" s="39">
        <v>46</v>
      </c>
      <c r="L27" s="40"/>
      <c r="M27" s="14" t="s">
        <v>24</v>
      </c>
      <c r="N27" s="20">
        <v>46</v>
      </c>
      <c r="P27" s="14" t="s">
        <v>24</v>
      </c>
      <c r="Q27" s="12">
        <v>46</v>
      </c>
      <c r="S27" s="14" t="s">
        <v>24</v>
      </c>
      <c r="T27" s="12">
        <v>46</v>
      </c>
      <c r="V27" s="14" t="s">
        <v>24</v>
      </c>
      <c r="W27" s="12">
        <v>46</v>
      </c>
    </row>
    <row r="28" spans="1:23" x14ac:dyDescent="0.25">
      <c r="A28" s="14" t="s">
        <v>24</v>
      </c>
      <c r="B28" s="17">
        <v>45</v>
      </c>
      <c r="D28" s="14" t="s">
        <v>24</v>
      </c>
      <c r="E28" s="2">
        <v>45</v>
      </c>
      <c r="G28" s="14" t="s">
        <v>24</v>
      </c>
      <c r="H28" s="2">
        <v>45</v>
      </c>
      <c r="J28" s="14" t="s">
        <v>24</v>
      </c>
      <c r="K28" s="39">
        <v>45</v>
      </c>
      <c r="L28" s="40"/>
      <c r="M28" s="14" t="s">
        <v>24</v>
      </c>
      <c r="N28" s="20">
        <v>45</v>
      </c>
      <c r="P28" s="14" t="s">
        <v>24</v>
      </c>
      <c r="Q28" s="12">
        <v>45</v>
      </c>
      <c r="S28" s="14">
        <v>9.6</v>
      </c>
      <c r="T28" s="12">
        <v>45</v>
      </c>
      <c r="V28" s="14" t="s">
        <v>24</v>
      </c>
      <c r="W28" s="12">
        <v>45</v>
      </c>
    </row>
    <row r="29" spans="1:23" x14ac:dyDescent="0.25">
      <c r="A29" s="14">
        <v>8.6</v>
      </c>
      <c r="B29" s="17">
        <v>44</v>
      </c>
      <c r="D29" s="14">
        <v>8.8000000000000007</v>
      </c>
      <c r="E29" s="2">
        <v>44</v>
      </c>
      <c r="G29" s="14">
        <v>9</v>
      </c>
      <c r="H29" s="2">
        <v>44</v>
      </c>
      <c r="J29" s="14">
        <v>9.3000000000000007</v>
      </c>
      <c r="K29" s="39">
        <v>44</v>
      </c>
      <c r="L29" s="40"/>
      <c r="M29" s="14">
        <v>9.4</v>
      </c>
      <c r="N29" s="20">
        <v>44</v>
      </c>
      <c r="P29" s="14">
        <v>9.4</v>
      </c>
      <c r="Q29" s="12">
        <v>44</v>
      </c>
      <c r="S29" s="14" t="s">
        <v>24</v>
      </c>
      <c r="T29" s="12">
        <v>44</v>
      </c>
      <c r="V29" s="14">
        <v>9.8000000000000007</v>
      </c>
      <c r="W29" s="12">
        <v>44</v>
      </c>
    </row>
    <row r="30" spans="1:23" x14ac:dyDescent="0.25">
      <c r="A30" s="14" t="s">
        <v>24</v>
      </c>
      <c r="B30" s="17">
        <v>43</v>
      </c>
      <c r="D30" s="14" t="s">
        <v>24</v>
      </c>
      <c r="E30" s="2">
        <v>43</v>
      </c>
      <c r="G30" s="14" t="s">
        <v>24</v>
      </c>
      <c r="H30" s="2">
        <v>43</v>
      </c>
      <c r="J30" s="14" t="s">
        <v>24</v>
      </c>
      <c r="K30" s="39">
        <v>43</v>
      </c>
      <c r="L30" s="40"/>
      <c r="M30" s="14" t="s">
        <v>24</v>
      </c>
      <c r="N30" s="20">
        <v>43</v>
      </c>
      <c r="P30" s="14" t="s">
        <v>24</v>
      </c>
      <c r="Q30" s="12">
        <v>43</v>
      </c>
      <c r="S30" s="14">
        <v>9.6999999999999993</v>
      </c>
      <c r="T30" s="12">
        <v>43</v>
      </c>
      <c r="V30" s="14" t="s">
        <v>24</v>
      </c>
      <c r="W30" s="12">
        <v>43</v>
      </c>
    </row>
    <row r="31" spans="1:23" x14ac:dyDescent="0.25">
      <c r="A31" s="14" t="s">
        <v>24</v>
      </c>
      <c r="B31" s="17">
        <v>42</v>
      </c>
      <c r="D31" s="14" t="s">
        <v>24</v>
      </c>
      <c r="E31" s="2">
        <v>42</v>
      </c>
      <c r="G31" s="14">
        <v>9.1</v>
      </c>
      <c r="H31" s="2">
        <v>42</v>
      </c>
      <c r="J31" s="14" t="s">
        <v>24</v>
      </c>
      <c r="K31" s="39">
        <v>42</v>
      </c>
      <c r="L31" s="40"/>
      <c r="M31" s="14" t="s">
        <v>24</v>
      </c>
      <c r="N31" s="20">
        <v>42</v>
      </c>
      <c r="P31" s="14" t="s">
        <v>24</v>
      </c>
      <c r="Q31" s="12">
        <v>42</v>
      </c>
      <c r="S31" s="14" t="s">
        <v>24</v>
      </c>
      <c r="T31" s="12">
        <v>42</v>
      </c>
      <c r="V31" s="14">
        <v>9.9</v>
      </c>
      <c r="W31" s="12">
        <v>42</v>
      </c>
    </row>
    <row r="32" spans="1:23" x14ac:dyDescent="0.25">
      <c r="A32" s="14">
        <v>8.6999999999999993</v>
      </c>
      <c r="B32" s="17">
        <v>41</v>
      </c>
      <c r="D32" s="14">
        <v>8.9</v>
      </c>
      <c r="E32" s="2">
        <v>41</v>
      </c>
      <c r="G32" s="14" t="s">
        <v>24</v>
      </c>
      <c r="H32" s="2">
        <v>41</v>
      </c>
      <c r="J32" s="14">
        <v>9.4</v>
      </c>
      <c r="K32" s="39">
        <v>41</v>
      </c>
      <c r="L32" s="40"/>
      <c r="M32" s="14">
        <v>9.5</v>
      </c>
      <c r="N32" s="20">
        <v>41</v>
      </c>
      <c r="P32" s="14">
        <v>9.5</v>
      </c>
      <c r="Q32" s="12">
        <v>41</v>
      </c>
      <c r="S32" s="14">
        <v>9.8000000000000007</v>
      </c>
      <c r="T32" s="12">
        <v>41</v>
      </c>
      <c r="V32" s="14" t="s">
        <v>25</v>
      </c>
      <c r="W32" s="12">
        <v>41</v>
      </c>
    </row>
    <row r="33" spans="1:23" x14ac:dyDescent="0.25">
      <c r="A33" s="14" t="s">
        <v>24</v>
      </c>
      <c r="B33" s="17">
        <v>40</v>
      </c>
      <c r="D33" s="14" t="s">
        <v>24</v>
      </c>
      <c r="E33" s="2">
        <v>40</v>
      </c>
      <c r="G33" s="14">
        <v>9.1999999999999993</v>
      </c>
      <c r="H33" s="2">
        <v>40</v>
      </c>
      <c r="J33" s="14" t="s">
        <v>24</v>
      </c>
      <c r="K33" s="39">
        <v>40</v>
      </c>
      <c r="L33" s="40"/>
      <c r="M33" s="14" t="s">
        <v>24</v>
      </c>
      <c r="N33" s="20">
        <v>40</v>
      </c>
      <c r="P33" s="14" t="s">
        <v>24</v>
      </c>
      <c r="Q33" s="12">
        <v>40</v>
      </c>
      <c r="S33" s="14" t="s">
        <v>24</v>
      </c>
      <c r="T33" s="12">
        <v>40</v>
      </c>
      <c r="V33" s="14">
        <v>10</v>
      </c>
      <c r="W33" s="12">
        <v>40</v>
      </c>
    </row>
    <row r="34" spans="1:23" x14ac:dyDescent="0.25">
      <c r="A34" s="14" t="s">
        <v>24</v>
      </c>
      <c r="B34" s="17">
        <v>39</v>
      </c>
      <c r="D34" s="14" t="s">
        <v>24</v>
      </c>
      <c r="E34" s="2">
        <v>39</v>
      </c>
      <c r="G34" s="14" t="s">
        <v>24</v>
      </c>
      <c r="H34" s="2">
        <v>39</v>
      </c>
      <c r="J34" s="14">
        <v>9.5</v>
      </c>
      <c r="K34" s="39">
        <v>39</v>
      </c>
      <c r="L34" s="40"/>
      <c r="M34" s="14">
        <v>9.6</v>
      </c>
      <c r="N34" s="20">
        <v>39</v>
      </c>
      <c r="P34" s="14">
        <v>9.6</v>
      </c>
      <c r="Q34" s="12">
        <v>39</v>
      </c>
      <c r="S34" s="14">
        <v>9.9</v>
      </c>
      <c r="T34" s="12">
        <v>39</v>
      </c>
      <c r="V34" s="14" t="s">
        <v>24</v>
      </c>
      <c r="W34" s="12">
        <v>39</v>
      </c>
    </row>
    <row r="35" spans="1:23" x14ac:dyDescent="0.25">
      <c r="A35" s="14">
        <v>8.8000000000000007</v>
      </c>
      <c r="B35" s="17">
        <v>38</v>
      </c>
      <c r="D35" s="14">
        <v>9</v>
      </c>
      <c r="E35" s="2">
        <v>38</v>
      </c>
      <c r="G35" s="14">
        <v>9.3000000000000007</v>
      </c>
      <c r="H35" s="2">
        <v>38</v>
      </c>
      <c r="J35" s="14" t="s">
        <v>24</v>
      </c>
      <c r="K35" s="39">
        <v>38</v>
      </c>
      <c r="L35" s="40"/>
      <c r="M35" s="14" t="s">
        <v>24</v>
      </c>
      <c r="N35" s="20">
        <v>38</v>
      </c>
      <c r="P35" s="14" t="s">
        <v>24</v>
      </c>
      <c r="Q35" s="12">
        <v>38</v>
      </c>
      <c r="S35" s="14" t="s">
        <v>24</v>
      </c>
      <c r="T35" s="12">
        <v>38</v>
      </c>
      <c r="V35" s="14">
        <v>10.1</v>
      </c>
      <c r="W35" s="12">
        <v>38</v>
      </c>
    </row>
    <row r="36" spans="1:23" x14ac:dyDescent="0.25">
      <c r="A36" s="14" t="s">
        <v>24</v>
      </c>
      <c r="B36" s="17">
        <v>37</v>
      </c>
      <c r="D36" s="14" t="s">
        <v>24</v>
      </c>
      <c r="E36" s="2">
        <v>37</v>
      </c>
      <c r="G36" s="14" t="s">
        <v>24</v>
      </c>
      <c r="H36" s="2">
        <v>37</v>
      </c>
      <c r="J36" s="14">
        <v>9.6</v>
      </c>
      <c r="K36" s="39">
        <v>37</v>
      </c>
      <c r="L36" s="40"/>
      <c r="M36" s="14">
        <v>9.6999999999999993</v>
      </c>
      <c r="N36" s="20">
        <v>37</v>
      </c>
      <c r="P36" s="14">
        <v>9.6999999999999993</v>
      </c>
      <c r="Q36" s="12">
        <v>37</v>
      </c>
      <c r="S36" s="14">
        <v>10</v>
      </c>
      <c r="T36" s="12">
        <v>37</v>
      </c>
      <c r="V36" s="14" t="s">
        <v>24</v>
      </c>
      <c r="W36" s="12">
        <v>37</v>
      </c>
    </row>
    <row r="37" spans="1:23" x14ac:dyDescent="0.25">
      <c r="A37" s="14">
        <v>8.9</v>
      </c>
      <c r="B37" s="17">
        <v>36</v>
      </c>
      <c r="D37" s="14">
        <v>9.1</v>
      </c>
      <c r="E37" s="2">
        <v>36</v>
      </c>
      <c r="G37" s="14">
        <v>9.4</v>
      </c>
      <c r="H37" s="2">
        <v>36</v>
      </c>
      <c r="J37" s="14" t="s">
        <v>24</v>
      </c>
      <c r="K37" s="39">
        <v>36</v>
      </c>
      <c r="L37" s="40"/>
      <c r="M37" s="14" t="s">
        <v>24</v>
      </c>
      <c r="N37" s="20">
        <v>36</v>
      </c>
      <c r="P37" s="14" t="s">
        <v>24</v>
      </c>
      <c r="Q37" s="12">
        <v>36</v>
      </c>
      <c r="S37" s="14" t="s">
        <v>24</v>
      </c>
      <c r="T37" s="12">
        <v>36</v>
      </c>
      <c r="V37" s="14">
        <v>10.199999999999999</v>
      </c>
      <c r="W37" s="12">
        <v>36</v>
      </c>
    </row>
    <row r="38" spans="1:23" x14ac:dyDescent="0.25">
      <c r="A38" s="14" t="s">
        <v>24</v>
      </c>
      <c r="B38" s="17">
        <v>35</v>
      </c>
      <c r="D38" s="14" t="s">
        <v>24</v>
      </c>
      <c r="E38" s="2">
        <v>35</v>
      </c>
      <c r="G38" s="14" t="s">
        <v>24</v>
      </c>
      <c r="H38" s="2">
        <v>35</v>
      </c>
      <c r="J38" s="14">
        <v>9.6999999999999993</v>
      </c>
      <c r="K38" s="39">
        <v>35</v>
      </c>
      <c r="L38" s="40"/>
      <c r="M38" s="14">
        <v>9.8000000000000007</v>
      </c>
      <c r="N38" s="20">
        <v>35</v>
      </c>
      <c r="P38" s="14">
        <v>9.8000000000000007</v>
      </c>
      <c r="Q38" s="12">
        <v>35</v>
      </c>
      <c r="S38" s="14">
        <v>10.1</v>
      </c>
      <c r="T38" s="12">
        <v>35</v>
      </c>
      <c r="V38" s="14" t="s">
        <v>24</v>
      </c>
      <c r="W38" s="12">
        <v>35</v>
      </c>
    </row>
    <row r="39" spans="1:23" x14ac:dyDescent="0.25">
      <c r="A39" s="14">
        <v>9</v>
      </c>
      <c r="B39" s="17">
        <v>34</v>
      </c>
      <c r="D39" s="14">
        <v>9.1999999999999993</v>
      </c>
      <c r="E39" s="2">
        <v>34</v>
      </c>
      <c r="G39" s="14">
        <v>9.5</v>
      </c>
      <c r="H39" s="2">
        <v>34</v>
      </c>
      <c r="J39" s="14" t="s">
        <v>24</v>
      </c>
      <c r="K39" s="39">
        <v>34</v>
      </c>
      <c r="L39" s="40"/>
      <c r="M39" s="14" t="s">
        <v>24</v>
      </c>
      <c r="N39" s="20">
        <v>34</v>
      </c>
      <c r="P39" s="14" t="s">
        <v>24</v>
      </c>
      <c r="Q39" s="12">
        <v>34</v>
      </c>
      <c r="S39" s="14" t="s">
        <v>24</v>
      </c>
      <c r="T39" s="12">
        <v>34</v>
      </c>
      <c r="V39" s="14">
        <v>10.3</v>
      </c>
      <c r="W39" s="12">
        <v>34</v>
      </c>
    </row>
    <row r="40" spans="1:23" x14ac:dyDescent="0.25">
      <c r="A40" s="14" t="s">
        <v>24</v>
      </c>
      <c r="B40" s="17">
        <v>33</v>
      </c>
      <c r="D40" s="14" t="s">
        <v>24</v>
      </c>
      <c r="E40" s="2">
        <v>33</v>
      </c>
      <c r="G40" s="14" t="s">
        <v>24</v>
      </c>
      <c r="H40" s="2">
        <v>33</v>
      </c>
      <c r="J40" s="14">
        <v>9.8000000000000007</v>
      </c>
      <c r="K40" s="39">
        <v>33</v>
      </c>
      <c r="L40" s="40"/>
      <c r="M40" s="14">
        <v>9.9</v>
      </c>
      <c r="N40" s="20">
        <v>33</v>
      </c>
      <c r="P40" s="14">
        <v>9.9</v>
      </c>
      <c r="Q40" s="12">
        <v>33</v>
      </c>
      <c r="S40" s="14">
        <v>10.199999999999999</v>
      </c>
      <c r="T40" s="12">
        <v>33</v>
      </c>
      <c r="V40" s="14" t="s">
        <v>24</v>
      </c>
      <c r="W40" s="12">
        <v>33</v>
      </c>
    </row>
    <row r="41" spans="1:23" x14ac:dyDescent="0.25">
      <c r="A41" s="14">
        <v>9.1</v>
      </c>
      <c r="B41" s="17">
        <v>32</v>
      </c>
      <c r="D41" s="14">
        <v>9.3000000000000007</v>
      </c>
      <c r="E41" s="2">
        <v>32</v>
      </c>
      <c r="G41" s="14">
        <v>9.6</v>
      </c>
      <c r="H41" s="2">
        <v>32</v>
      </c>
      <c r="J41" s="14" t="s">
        <v>24</v>
      </c>
      <c r="K41" s="39">
        <v>32</v>
      </c>
      <c r="L41" s="40"/>
      <c r="M41" s="14" t="s">
        <v>24</v>
      </c>
      <c r="N41" s="20">
        <v>32</v>
      </c>
      <c r="P41" s="14" t="s">
        <v>24</v>
      </c>
      <c r="Q41" s="12">
        <v>32</v>
      </c>
      <c r="S41" s="14" t="s">
        <v>24</v>
      </c>
      <c r="T41" s="12">
        <v>32</v>
      </c>
      <c r="V41" s="14">
        <v>10.4</v>
      </c>
      <c r="W41" s="12">
        <v>32</v>
      </c>
    </row>
    <row r="42" spans="1:23" x14ac:dyDescent="0.25">
      <c r="A42" s="14" t="s">
        <v>24</v>
      </c>
      <c r="B42" s="17">
        <v>31</v>
      </c>
      <c r="D42" s="14" t="s">
        <v>24</v>
      </c>
      <c r="E42" s="2">
        <v>31</v>
      </c>
      <c r="G42" s="14" t="s">
        <v>24</v>
      </c>
      <c r="H42" s="2">
        <v>31</v>
      </c>
      <c r="J42" s="14">
        <v>9.9</v>
      </c>
      <c r="K42" s="39">
        <v>31</v>
      </c>
      <c r="L42" s="40"/>
      <c r="M42" s="14">
        <v>10</v>
      </c>
      <c r="N42" s="20">
        <v>31</v>
      </c>
      <c r="P42" s="14">
        <v>10</v>
      </c>
      <c r="Q42" s="12">
        <v>31</v>
      </c>
      <c r="S42" s="14">
        <v>10.3</v>
      </c>
      <c r="T42" s="12">
        <v>31</v>
      </c>
      <c r="V42" s="14" t="s">
        <v>24</v>
      </c>
      <c r="W42" s="12">
        <v>31</v>
      </c>
    </row>
    <row r="43" spans="1:23" x14ac:dyDescent="0.25">
      <c r="A43" s="14">
        <v>9.1999999999999993</v>
      </c>
      <c r="B43" s="17">
        <v>30</v>
      </c>
      <c r="D43" s="14">
        <v>9.4</v>
      </c>
      <c r="E43" s="2">
        <v>30</v>
      </c>
      <c r="G43" s="14">
        <v>9.6999999999999993</v>
      </c>
      <c r="H43" s="2">
        <v>30</v>
      </c>
      <c r="J43" s="14" t="s">
        <v>24</v>
      </c>
      <c r="K43" s="39">
        <v>30</v>
      </c>
      <c r="L43" s="40"/>
      <c r="M43" s="14" t="s">
        <v>24</v>
      </c>
      <c r="N43" s="20">
        <v>30</v>
      </c>
      <c r="P43" s="14" t="s">
        <v>24</v>
      </c>
      <c r="Q43" s="12">
        <v>30</v>
      </c>
      <c r="S43" s="14" t="s">
        <v>24</v>
      </c>
      <c r="T43" s="12">
        <v>30</v>
      </c>
      <c r="V43" s="14">
        <v>10.5</v>
      </c>
      <c r="W43" s="12">
        <v>30</v>
      </c>
    </row>
    <row r="44" spans="1:23" x14ac:dyDescent="0.25">
      <c r="A44" s="14" t="s">
        <v>24</v>
      </c>
      <c r="B44" s="17">
        <v>29</v>
      </c>
      <c r="D44" s="14"/>
      <c r="E44" s="2">
        <v>29</v>
      </c>
      <c r="G44" s="14" t="s">
        <v>24</v>
      </c>
      <c r="H44" s="2">
        <v>29</v>
      </c>
      <c r="J44" s="14">
        <v>10</v>
      </c>
      <c r="K44" s="39">
        <v>29</v>
      </c>
      <c r="L44" s="40"/>
      <c r="M44" s="14">
        <v>10.1</v>
      </c>
      <c r="N44" s="20">
        <v>29</v>
      </c>
      <c r="P44" s="14">
        <v>10.1</v>
      </c>
      <c r="Q44" s="12">
        <v>29</v>
      </c>
      <c r="S44" s="14">
        <v>10.4</v>
      </c>
      <c r="T44" s="12">
        <v>29</v>
      </c>
      <c r="V44" s="14" t="s">
        <v>24</v>
      </c>
      <c r="W44" s="12">
        <v>29</v>
      </c>
    </row>
    <row r="45" spans="1:23" x14ac:dyDescent="0.25">
      <c r="A45" s="14">
        <v>9.3000000000000007</v>
      </c>
      <c r="B45" s="17">
        <v>28</v>
      </c>
      <c r="D45" s="14">
        <v>9.5</v>
      </c>
      <c r="E45" s="2">
        <v>28</v>
      </c>
      <c r="G45" s="14">
        <v>9.8000000000000007</v>
      </c>
      <c r="H45" s="2">
        <v>28</v>
      </c>
      <c r="J45" s="14" t="s">
        <v>24</v>
      </c>
      <c r="K45" s="39">
        <v>28</v>
      </c>
      <c r="L45" s="40"/>
      <c r="M45" s="14" t="s">
        <v>24</v>
      </c>
      <c r="N45" s="20">
        <v>28</v>
      </c>
      <c r="P45" s="14" t="s">
        <v>24</v>
      </c>
      <c r="Q45" s="12">
        <v>28</v>
      </c>
      <c r="S45" s="14" t="s">
        <v>24</v>
      </c>
      <c r="T45" s="12">
        <v>28</v>
      </c>
      <c r="V45" s="14">
        <v>10.6</v>
      </c>
      <c r="W45" s="12">
        <v>28</v>
      </c>
    </row>
    <row r="46" spans="1:23" x14ac:dyDescent="0.25">
      <c r="A46" s="14" t="s">
        <v>24</v>
      </c>
      <c r="B46" s="17">
        <v>27</v>
      </c>
      <c r="D46" s="14" t="s">
        <v>24</v>
      </c>
      <c r="E46" s="2">
        <v>27</v>
      </c>
      <c r="G46" s="14" t="s">
        <v>24</v>
      </c>
      <c r="H46" s="2">
        <v>27</v>
      </c>
      <c r="J46" s="14">
        <v>10.1</v>
      </c>
      <c r="K46" s="39">
        <v>27</v>
      </c>
      <c r="L46" s="40"/>
      <c r="M46" s="14">
        <v>10.199999999999999</v>
      </c>
      <c r="N46" s="20">
        <v>27</v>
      </c>
      <c r="P46" s="14">
        <v>10.199999999999999</v>
      </c>
      <c r="Q46" s="12">
        <v>27</v>
      </c>
      <c r="S46" s="14">
        <v>10.5</v>
      </c>
      <c r="T46" s="12">
        <v>27</v>
      </c>
      <c r="V46" s="14" t="s">
        <v>24</v>
      </c>
      <c r="W46" s="12">
        <v>27</v>
      </c>
    </row>
    <row r="47" spans="1:23" x14ac:dyDescent="0.25">
      <c r="A47" s="14">
        <v>9.4</v>
      </c>
      <c r="B47" s="17">
        <v>26</v>
      </c>
      <c r="D47" s="14">
        <v>9.6</v>
      </c>
      <c r="E47" s="2">
        <v>26</v>
      </c>
      <c r="G47" s="14">
        <v>9.9</v>
      </c>
      <c r="H47" s="2">
        <v>26</v>
      </c>
      <c r="J47" s="14" t="s">
        <v>24</v>
      </c>
      <c r="K47" s="39">
        <v>26</v>
      </c>
      <c r="L47" s="40"/>
      <c r="M47" s="14" t="s">
        <v>24</v>
      </c>
      <c r="N47" s="20">
        <v>26</v>
      </c>
      <c r="P47" s="14" t="s">
        <v>24</v>
      </c>
      <c r="Q47" s="12">
        <v>26</v>
      </c>
      <c r="S47" s="14" t="s">
        <v>24</v>
      </c>
      <c r="T47" s="12">
        <v>26</v>
      </c>
      <c r="V47" s="14">
        <v>10.7</v>
      </c>
      <c r="W47" s="12">
        <v>26</v>
      </c>
    </row>
    <row r="48" spans="1:23" x14ac:dyDescent="0.25">
      <c r="A48" s="14" t="s">
        <v>24</v>
      </c>
      <c r="B48" s="17">
        <v>25</v>
      </c>
      <c r="D48" s="14" t="s">
        <v>24</v>
      </c>
      <c r="E48" s="2">
        <v>25</v>
      </c>
      <c r="G48" s="14" t="s">
        <v>24</v>
      </c>
      <c r="H48" s="2">
        <v>25</v>
      </c>
      <c r="J48" s="14">
        <v>10.199999999999999</v>
      </c>
      <c r="K48" s="39">
        <v>25</v>
      </c>
      <c r="L48" s="40"/>
      <c r="M48" s="14">
        <v>10.3</v>
      </c>
      <c r="N48" s="20">
        <v>25</v>
      </c>
      <c r="P48" s="14">
        <v>10.3</v>
      </c>
      <c r="Q48" s="12">
        <v>25</v>
      </c>
      <c r="S48" s="14">
        <v>10.6</v>
      </c>
      <c r="T48" s="12">
        <v>25</v>
      </c>
      <c r="V48" s="14" t="s">
        <v>24</v>
      </c>
      <c r="W48" s="12">
        <v>25</v>
      </c>
    </row>
    <row r="49" spans="1:23" x14ac:dyDescent="0.25">
      <c r="A49" s="14">
        <v>9.5</v>
      </c>
      <c r="B49" s="17">
        <v>24</v>
      </c>
      <c r="D49" s="14">
        <v>9.6999999999999993</v>
      </c>
      <c r="E49" s="2">
        <v>24</v>
      </c>
      <c r="G49" s="14">
        <v>10</v>
      </c>
      <c r="H49" s="2">
        <v>24</v>
      </c>
      <c r="J49" s="14" t="s">
        <v>24</v>
      </c>
      <c r="K49" s="39">
        <v>24</v>
      </c>
      <c r="L49" s="40"/>
      <c r="M49" s="14" t="s">
        <v>24</v>
      </c>
      <c r="N49" s="20">
        <v>24</v>
      </c>
      <c r="P49" s="14" t="s">
        <v>24</v>
      </c>
      <c r="Q49" s="12">
        <v>24</v>
      </c>
      <c r="S49" s="14" t="s">
        <v>24</v>
      </c>
      <c r="T49" s="12">
        <v>24</v>
      </c>
      <c r="V49" s="14">
        <v>10.8</v>
      </c>
      <c r="W49" s="12">
        <v>24</v>
      </c>
    </row>
    <row r="50" spans="1:23" x14ac:dyDescent="0.25">
      <c r="A50" s="14" t="s">
        <v>24</v>
      </c>
      <c r="B50" s="17">
        <v>23</v>
      </c>
      <c r="D50" s="14" t="s">
        <v>24</v>
      </c>
      <c r="E50" s="2">
        <v>23</v>
      </c>
      <c r="G50" s="14" t="s">
        <v>24</v>
      </c>
      <c r="H50" s="2">
        <v>23</v>
      </c>
      <c r="J50" s="14">
        <v>10.3</v>
      </c>
      <c r="K50" s="39">
        <v>23</v>
      </c>
      <c r="L50" s="40"/>
      <c r="M50" s="14">
        <v>10.4</v>
      </c>
      <c r="N50" s="20">
        <v>23</v>
      </c>
      <c r="P50" s="14">
        <v>10.4</v>
      </c>
      <c r="Q50" s="12">
        <v>23</v>
      </c>
      <c r="S50" s="14">
        <v>10.7</v>
      </c>
      <c r="T50" s="12">
        <v>23</v>
      </c>
      <c r="V50" s="14">
        <v>10.9</v>
      </c>
      <c r="W50" s="12">
        <v>23</v>
      </c>
    </row>
    <row r="51" spans="1:23" x14ac:dyDescent="0.25">
      <c r="A51" s="14">
        <v>9.6</v>
      </c>
      <c r="B51" s="17">
        <v>22</v>
      </c>
      <c r="D51" s="14">
        <v>9.8000000000000007</v>
      </c>
      <c r="E51" s="2">
        <v>22</v>
      </c>
      <c r="G51" s="14">
        <v>10.1</v>
      </c>
      <c r="H51" s="2">
        <v>22</v>
      </c>
      <c r="J51" s="14">
        <v>10.4</v>
      </c>
      <c r="K51" s="39">
        <v>22</v>
      </c>
      <c r="L51" s="40"/>
      <c r="M51" s="14" t="s">
        <v>24</v>
      </c>
      <c r="N51" s="20">
        <v>22</v>
      </c>
      <c r="P51" s="14" t="s">
        <v>24</v>
      </c>
      <c r="Q51" s="12">
        <v>22</v>
      </c>
      <c r="S51" s="14" t="s">
        <v>24</v>
      </c>
      <c r="T51" s="12">
        <v>22</v>
      </c>
      <c r="V51" s="14">
        <v>11</v>
      </c>
      <c r="W51" s="12">
        <v>22</v>
      </c>
    </row>
    <row r="52" spans="1:23" x14ac:dyDescent="0.25">
      <c r="A52" s="14" t="s">
        <v>24</v>
      </c>
      <c r="B52" s="17">
        <v>21</v>
      </c>
      <c r="D52" s="14" t="s">
        <v>24</v>
      </c>
      <c r="E52" s="2">
        <v>21</v>
      </c>
      <c r="G52" s="14" t="s">
        <v>24</v>
      </c>
      <c r="H52" s="2">
        <v>21</v>
      </c>
      <c r="J52" s="14">
        <v>10.5</v>
      </c>
      <c r="K52" s="39">
        <v>21</v>
      </c>
      <c r="L52" s="40"/>
      <c r="M52" s="14">
        <v>10.5</v>
      </c>
      <c r="N52" s="20">
        <v>21</v>
      </c>
      <c r="P52" s="14">
        <v>10.5</v>
      </c>
      <c r="Q52" s="12">
        <v>21</v>
      </c>
      <c r="S52" s="14">
        <v>10.8</v>
      </c>
      <c r="T52" s="12">
        <v>21</v>
      </c>
      <c r="V52" s="14">
        <v>11.1</v>
      </c>
      <c r="W52" s="12">
        <v>21</v>
      </c>
    </row>
    <row r="53" spans="1:23" x14ac:dyDescent="0.25">
      <c r="A53" s="14">
        <v>9.6999999999999993</v>
      </c>
      <c r="B53" s="17">
        <v>20</v>
      </c>
      <c r="D53" s="14">
        <v>9.9</v>
      </c>
      <c r="E53" s="2">
        <v>20</v>
      </c>
      <c r="G53" s="14">
        <v>10.199999999999999</v>
      </c>
      <c r="H53" s="2">
        <v>20</v>
      </c>
      <c r="J53" s="14">
        <v>10.6</v>
      </c>
      <c r="K53" s="39">
        <v>20</v>
      </c>
      <c r="L53" s="40"/>
      <c r="M53" s="14">
        <v>10.6</v>
      </c>
      <c r="N53" s="20">
        <v>20</v>
      </c>
      <c r="P53" s="14">
        <v>10.6</v>
      </c>
      <c r="Q53" s="12">
        <v>20</v>
      </c>
      <c r="S53" s="14" t="s">
        <v>24</v>
      </c>
      <c r="T53" s="12">
        <v>20</v>
      </c>
      <c r="V53" s="14">
        <v>11.2</v>
      </c>
      <c r="W53" s="12">
        <v>20</v>
      </c>
    </row>
    <row r="54" spans="1:23" x14ac:dyDescent="0.25">
      <c r="A54" s="14" t="s">
        <v>24</v>
      </c>
      <c r="B54" s="17">
        <v>19</v>
      </c>
      <c r="D54" s="14" t="s">
        <v>24</v>
      </c>
      <c r="E54" s="2">
        <v>19</v>
      </c>
      <c r="G54" s="14" t="s">
        <v>24</v>
      </c>
      <c r="H54" s="2">
        <v>19</v>
      </c>
      <c r="J54" s="14">
        <v>10.7</v>
      </c>
      <c r="K54" s="39">
        <v>19</v>
      </c>
      <c r="L54" s="40"/>
      <c r="M54" s="14">
        <v>10.7</v>
      </c>
      <c r="N54" s="20">
        <v>19</v>
      </c>
      <c r="P54" s="14">
        <v>10.7</v>
      </c>
      <c r="Q54" s="12">
        <v>19</v>
      </c>
      <c r="S54" s="14">
        <v>10.9</v>
      </c>
      <c r="T54" s="12">
        <v>19</v>
      </c>
      <c r="V54" s="14">
        <v>11.3</v>
      </c>
      <c r="W54" s="12">
        <v>19</v>
      </c>
    </row>
    <row r="55" spans="1:23" x14ac:dyDescent="0.25">
      <c r="A55" s="14">
        <v>9.8000000000000007</v>
      </c>
      <c r="B55" s="17">
        <v>18</v>
      </c>
      <c r="D55" s="14">
        <v>10</v>
      </c>
      <c r="E55" s="2">
        <v>18</v>
      </c>
      <c r="G55" s="14">
        <v>10.3</v>
      </c>
      <c r="H55" s="2">
        <v>18</v>
      </c>
      <c r="J55" s="14">
        <v>10.8</v>
      </c>
      <c r="K55" s="39">
        <v>18</v>
      </c>
      <c r="L55" s="40"/>
      <c r="M55" s="14">
        <v>10.8</v>
      </c>
      <c r="N55" s="20">
        <v>18</v>
      </c>
      <c r="P55" s="14">
        <v>10.8</v>
      </c>
      <c r="Q55" s="12">
        <v>18</v>
      </c>
      <c r="S55" s="14">
        <v>11</v>
      </c>
      <c r="T55" s="12">
        <v>18</v>
      </c>
      <c r="V55" s="14">
        <v>11.4</v>
      </c>
      <c r="W55" s="12">
        <v>18</v>
      </c>
    </row>
    <row r="56" spans="1:23" x14ac:dyDescent="0.25">
      <c r="A56" s="14" t="s">
        <v>24</v>
      </c>
      <c r="B56" s="17">
        <v>17</v>
      </c>
      <c r="D56" s="14" t="s">
        <v>24</v>
      </c>
      <c r="E56" s="2">
        <v>17</v>
      </c>
      <c r="G56" s="14" t="s">
        <v>24</v>
      </c>
      <c r="H56" s="2">
        <v>17</v>
      </c>
      <c r="J56" s="14">
        <v>10.9</v>
      </c>
      <c r="K56" s="39">
        <v>17</v>
      </c>
      <c r="L56" s="40"/>
      <c r="M56" s="14">
        <v>10.9</v>
      </c>
      <c r="N56" s="20">
        <v>17</v>
      </c>
      <c r="P56" s="14">
        <v>10.9</v>
      </c>
      <c r="Q56" s="12">
        <v>17</v>
      </c>
      <c r="S56" s="14">
        <v>11.1</v>
      </c>
      <c r="T56" s="12">
        <v>17</v>
      </c>
      <c r="V56" s="14">
        <v>11.5</v>
      </c>
      <c r="W56" s="12">
        <v>17</v>
      </c>
    </row>
    <row r="57" spans="1:23" x14ac:dyDescent="0.25">
      <c r="A57" s="14">
        <v>9.9</v>
      </c>
      <c r="B57" s="17">
        <v>16</v>
      </c>
      <c r="D57" s="14">
        <v>10.1</v>
      </c>
      <c r="E57" s="2">
        <v>16</v>
      </c>
      <c r="G57" s="14">
        <v>10.4</v>
      </c>
      <c r="H57" s="2">
        <v>16</v>
      </c>
      <c r="J57" s="14">
        <v>11</v>
      </c>
      <c r="K57" s="39">
        <v>16</v>
      </c>
      <c r="L57" s="40"/>
      <c r="M57" s="14">
        <v>11</v>
      </c>
      <c r="N57" s="20">
        <v>16</v>
      </c>
      <c r="P57" s="14">
        <v>11</v>
      </c>
      <c r="Q57" s="12">
        <v>16</v>
      </c>
      <c r="S57" s="14">
        <v>11.2</v>
      </c>
      <c r="T57" s="12">
        <v>16</v>
      </c>
      <c r="V57" s="14">
        <v>11.6</v>
      </c>
      <c r="W57" s="12">
        <v>16</v>
      </c>
    </row>
    <row r="58" spans="1:23" x14ac:dyDescent="0.25">
      <c r="A58" s="14" t="s">
        <v>24</v>
      </c>
      <c r="B58" s="17">
        <v>15</v>
      </c>
      <c r="D58" s="14">
        <v>10.199999999999999</v>
      </c>
      <c r="E58" s="2">
        <v>15</v>
      </c>
      <c r="G58" s="14">
        <v>10.5</v>
      </c>
      <c r="H58" s="2">
        <v>15</v>
      </c>
      <c r="J58" s="14">
        <v>11.1</v>
      </c>
      <c r="K58" s="39">
        <v>15</v>
      </c>
      <c r="L58" s="40"/>
      <c r="M58" s="14">
        <v>11.1</v>
      </c>
      <c r="N58" s="20">
        <v>15</v>
      </c>
      <c r="P58" s="14">
        <v>11.1</v>
      </c>
      <c r="Q58" s="12">
        <v>15</v>
      </c>
      <c r="S58" s="14">
        <v>11.3</v>
      </c>
      <c r="T58" s="12">
        <v>15</v>
      </c>
      <c r="V58" s="14">
        <v>11.7</v>
      </c>
      <c r="W58" s="12">
        <v>15</v>
      </c>
    </row>
    <row r="59" spans="1:23" x14ac:dyDescent="0.25">
      <c r="A59" s="14">
        <v>10</v>
      </c>
      <c r="B59" s="17">
        <v>14</v>
      </c>
      <c r="D59" s="14">
        <v>10.3</v>
      </c>
      <c r="E59" s="2">
        <v>14</v>
      </c>
      <c r="G59" s="14">
        <v>10.6</v>
      </c>
      <c r="H59" s="2">
        <v>14</v>
      </c>
      <c r="J59" s="14">
        <v>11.2</v>
      </c>
      <c r="K59" s="39">
        <v>14</v>
      </c>
      <c r="L59" s="40"/>
      <c r="M59" s="14">
        <v>11.2</v>
      </c>
      <c r="N59" s="20">
        <v>14</v>
      </c>
      <c r="P59" s="14">
        <v>11.2</v>
      </c>
      <c r="Q59" s="12">
        <v>14</v>
      </c>
      <c r="S59" s="14">
        <v>11.4</v>
      </c>
      <c r="T59" s="12">
        <v>14</v>
      </c>
      <c r="V59" s="14">
        <v>11.8</v>
      </c>
      <c r="W59" s="12">
        <v>14</v>
      </c>
    </row>
    <row r="60" spans="1:23" x14ac:dyDescent="0.25">
      <c r="A60" s="14" t="s">
        <v>24</v>
      </c>
      <c r="B60" s="17">
        <v>13</v>
      </c>
      <c r="D60" s="14">
        <v>10.4</v>
      </c>
      <c r="E60" s="2">
        <v>13</v>
      </c>
      <c r="G60" s="14">
        <v>10.7</v>
      </c>
      <c r="H60" s="2">
        <v>13</v>
      </c>
      <c r="J60" s="14">
        <v>11.3</v>
      </c>
      <c r="K60" s="39">
        <v>13</v>
      </c>
      <c r="L60" s="40"/>
      <c r="M60" s="14">
        <v>11.3</v>
      </c>
      <c r="N60" s="20">
        <v>13</v>
      </c>
      <c r="P60" s="14">
        <v>11.3</v>
      </c>
      <c r="Q60" s="12">
        <v>13</v>
      </c>
      <c r="S60" s="14">
        <v>11.5</v>
      </c>
      <c r="T60" s="12">
        <v>13</v>
      </c>
      <c r="V60" s="14">
        <v>11.9</v>
      </c>
      <c r="W60" s="12">
        <v>13</v>
      </c>
    </row>
    <row r="61" spans="1:23" x14ac:dyDescent="0.25">
      <c r="A61" s="14">
        <v>10.1</v>
      </c>
      <c r="B61" s="17">
        <v>12</v>
      </c>
      <c r="D61" s="14">
        <v>10.5</v>
      </c>
      <c r="E61" s="2">
        <v>12</v>
      </c>
      <c r="G61" s="14">
        <v>10.8</v>
      </c>
      <c r="H61" s="2">
        <v>12</v>
      </c>
      <c r="J61" s="14">
        <v>11.4</v>
      </c>
      <c r="K61" s="39">
        <v>12</v>
      </c>
      <c r="L61" s="40"/>
      <c r="M61" s="14">
        <v>11.4</v>
      </c>
      <c r="N61" s="20">
        <v>12</v>
      </c>
      <c r="P61" s="14">
        <v>11.4</v>
      </c>
      <c r="Q61" s="12">
        <v>12</v>
      </c>
      <c r="S61" s="14">
        <v>11.6</v>
      </c>
      <c r="T61" s="12">
        <v>12</v>
      </c>
      <c r="V61" s="14">
        <v>12</v>
      </c>
      <c r="W61" s="12">
        <v>12</v>
      </c>
    </row>
    <row r="62" spans="1:23" x14ac:dyDescent="0.25">
      <c r="A62" s="14" t="s">
        <v>24</v>
      </c>
      <c r="B62" s="17">
        <v>11</v>
      </c>
      <c r="D62" s="14">
        <v>10.6</v>
      </c>
      <c r="E62" s="2">
        <v>11</v>
      </c>
      <c r="G62" s="14">
        <v>10.9</v>
      </c>
      <c r="H62" s="2">
        <v>11</v>
      </c>
      <c r="J62" s="14">
        <v>11.5</v>
      </c>
      <c r="K62" s="39">
        <v>11</v>
      </c>
      <c r="L62" s="40"/>
      <c r="M62" s="14">
        <v>11.5</v>
      </c>
      <c r="N62" s="20">
        <v>11</v>
      </c>
      <c r="P62" s="14">
        <v>11.5</v>
      </c>
      <c r="Q62" s="12">
        <v>11</v>
      </c>
      <c r="S62" s="14">
        <v>11.7</v>
      </c>
      <c r="T62" s="12">
        <v>11</v>
      </c>
      <c r="V62" s="14">
        <v>12.1</v>
      </c>
      <c r="W62" s="12">
        <v>11</v>
      </c>
    </row>
    <row r="63" spans="1:23" x14ac:dyDescent="0.25">
      <c r="A63" s="14">
        <v>10.199999999999999</v>
      </c>
      <c r="B63" s="17">
        <v>10</v>
      </c>
      <c r="D63" s="14">
        <v>10.7</v>
      </c>
      <c r="E63" s="2">
        <v>10</v>
      </c>
      <c r="G63" s="14">
        <v>11</v>
      </c>
      <c r="H63" s="2">
        <v>10</v>
      </c>
      <c r="J63" s="14">
        <v>11.6</v>
      </c>
      <c r="K63" s="39">
        <v>10</v>
      </c>
      <c r="L63" s="40"/>
      <c r="M63" s="14">
        <v>11.6</v>
      </c>
      <c r="N63" s="20">
        <v>10</v>
      </c>
      <c r="P63" s="14">
        <v>11.6</v>
      </c>
      <c r="Q63" s="12">
        <v>10</v>
      </c>
      <c r="S63" s="14">
        <v>11.8</v>
      </c>
      <c r="T63" s="12">
        <v>10</v>
      </c>
      <c r="V63" s="14">
        <v>12.2</v>
      </c>
      <c r="W63" s="12">
        <v>10</v>
      </c>
    </row>
    <row r="64" spans="1:23" x14ac:dyDescent="0.25">
      <c r="A64" s="14">
        <v>10.3</v>
      </c>
      <c r="B64" s="17">
        <v>9</v>
      </c>
      <c r="D64" s="14">
        <v>10.8</v>
      </c>
      <c r="E64" s="2">
        <v>9</v>
      </c>
      <c r="G64" s="14">
        <v>11.1</v>
      </c>
      <c r="H64" s="2">
        <v>9</v>
      </c>
      <c r="J64" s="14">
        <v>11.7</v>
      </c>
      <c r="K64" s="39">
        <v>9</v>
      </c>
      <c r="L64" s="40"/>
      <c r="M64" s="14">
        <v>11.7</v>
      </c>
      <c r="N64" s="20">
        <v>9</v>
      </c>
      <c r="P64" s="14">
        <v>11.7</v>
      </c>
      <c r="Q64" s="12">
        <v>9</v>
      </c>
      <c r="S64" s="14">
        <v>11.9</v>
      </c>
      <c r="T64" s="12">
        <v>9</v>
      </c>
      <c r="V64" s="14">
        <v>12.3</v>
      </c>
      <c r="W64" s="12">
        <v>9</v>
      </c>
    </row>
    <row r="65" spans="1:23" x14ac:dyDescent="0.25">
      <c r="A65" s="14">
        <v>10.4</v>
      </c>
      <c r="B65" s="17">
        <v>8</v>
      </c>
      <c r="D65" s="14">
        <v>10.9</v>
      </c>
      <c r="E65" s="2">
        <v>8</v>
      </c>
      <c r="G65" s="14">
        <v>11.2</v>
      </c>
      <c r="H65" s="2">
        <v>8</v>
      </c>
      <c r="J65" s="14">
        <v>11.8</v>
      </c>
      <c r="K65" s="39">
        <v>8</v>
      </c>
      <c r="L65" s="40"/>
      <c r="M65" s="14">
        <v>11.8</v>
      </c>
      <c r="N65" s="20">
        <v>8</v>
      </c>
      <c r="P65" s="14">
        <v>11.8</v>
      </c>
      <c r="Q65" s="12">
        <v>8</v>
      </c>
      <c r="S65" s="14">
        <v>12</v>
      </c>
      <c r="T65" s="12">
        <v>8</v>
      </c>
      <c r="V65" s="14">
        <v>12.4</v>
      </c>
      <c r="W65" s="12">
        <v>8</v>
      </c>
    </row>
    <row r="66" spans="1:23" x14ac:dyDescent="0.25">
      <c r="A66" s="14">
        <v>10.5</v>
      </c>
      <c r="B66" s="17">
        <v>7</v>
      </c>
      <c r="D66" s="14">
        <v>11</v>
      </c>
      <c r="E66" s="2">
        <v>7</v>
      </c>
      <c r="G66" s="14">
        <v>11.3</v>
      </c>
      <c r="H66" s="2">
        <v>7</v>
      </c>
      <c r="J66" s="14">
        <v>11.9</v>
      </c>
      <c r="K66" s="39">
        <v>7</v>
      </c>
      <c r="L66" s="40"/>
      <c r="M66" s="14">
        <v>11.9</v>
      </c>
      <c r="N66" s="20">
        <v>7</v>
      </c>
      <c r="P66" s="14">
        <v>11.9</v>
      </c>
      <c r="Q66" s="12">
        <v>7</v>
      </c>
      <c r="S66" s="14">
        <v>12.1</v>
      </c>
      <c r="T66" s="12">
        <v>7</v>
      </c>
      <c r="V66" s="14">
        <v>12.5</v>
      </c>
      <c r="W66" s="12">
        <v>7</v>
      </c>
    </row>
    <row r="67" spans="1:23" x14ac:dyDescent="0.25">
      <c r="A67" s="14">
        <v>10.6</v>
      </c>
      <c r="B67" s="17">
        <v>6</v>
      </c>
      <c r="D67" s="14">
        <v>11.1</v>
      </c>
      <c r="E67" s="2">
        <v>6</v>
      </c>
      <c r="G67" s="14">
        <v>11.4</v>
      </c>
      <c r="H67" s="2">
        <v>6</v>
      </c>
      <c r="J67" s="14">
        <v>12</v>
      </c>
      <c r="K67" s="39">
        <v>6</v>
      </c>
      <c r="L67" s="40"/>
      <c r="M67" s="14">
        <v>12</v>
      </c>
      <c r="N67" s="20">
        <v>6</v>
      </c>
      <c r="P67" s="14">
        <v>12</v>
      </c>
      <c r="Q67" s="12">
        <v>6</v>
      </c>
      <c r="S67" s="14">
        <v>12.3</v>
      </c>
      <c r="T67" s="12">
        <v>6</v>
      </c>
      <c r="V67" s="14">
        <v>12.6</v>
      </c>
      <c r="W67" s="12">
        <v>6</v>
      </c>
    </row>
    <row r="68" spans="1:23" x14ac:dyDescent="0.25">
      <c r="A68" s="14">
        <v>10.7</v>
      </c>
      <c r="B68" s="17">
        <v>5</v>
      </c>
      <c r="D68" s="14">
        <v>11.2</v>
      </c>
      <c r="E68" s="2">
        <v>5</v>
      </c>
      <c r="G68" s="14">
        <v>11.5</v>
      </c>
      <c r="H68" s="2">
        <v>5</v>
      </c>
      <c r="J68" s="14">
        <v>12.1</v>
      </c>
      <c r="K68" s="39">
        <v>5</v>
      </c>
      <c r="L68" s="40"/>
      <c r="M68" s="14">
        <v>12.1</v>
      </c>
      <c r="N68" s="20">
        <v>5</v>
      </c>
      <c r="P68" s="14">
        <v>12.1</v>
      </c>
      <c r="Q68" s="12">
        <v>5</v>
      </c>
      <c r="S68" s="14">
        <v>12.5</v>
      </c>
      <c r="T68" s="12">
        <v>5</v>
      </c>
      <c r="V68" s="14">
        <v>12.8</v>
      </c>
      <c r="W68" s="12">
        <v>5</v>
      </c>
    </row>
    <row r="69" spans="1:23" x14ac:dyDescent="0.25">
      <c r="A69" s="14">
        <v>10.9</v>
      </c>
      <c r="B69" s="17">
        <v>4</v>
      </c>
      <c r="D69" s="14">
        <v>11.3</v>
      </c>
      <c r="E69" s="2">
        <v>4</v>
      </c>
      <c r="G69" s="14">
        <v>11.6</v>
      </c>
      <c r="H69" s="2">
        <v>4</v>
      </c>
      <c r="J69" s="14">
        <v>12.2</v>
      </c>
      <c r="K69" s="39">
        <v>4</v>
      </c>
      <c r="L69" s="40"/>
      <c r="M69" s="14">
        <v>12.3</v>
      </c>
      <c r="N69" s="20">
        <v>4</v>
      </c>
      <c r="P69" s="14">
        <v>12.3</v>
      </c>
      <c r="Q69" s="12">
        <v>4</v>
      </c>
      <c r="S69" s="14">
        <v>12.7</v>
      </c>
      <c r="T69" s="12">
        <v>4</v>
      </c>
      <c r="V69" s="14">
        <v>13</v>
      </c>
      <c r="W69" s="12">
        <v>4</v>
      </c>
    </row>
    <row r="70" spans="1:23" x14ac:dyDescent="0.25">
      <c r="A70" s="14">
        <v>11.1</v>
      </c>
      <c r="B70" s="17">
        <v>3</v>
      </c>
      <c r="D70" s="14">
        <v>11.4</v>
      </c>
      <c r="E70" s="2">
        <v>3</v>
      </c>
      <c r="G70" s="14">
        <v>11.8</v>
      </c>
      <c r="H70" s="2">
        <v>3</v>
      </c>
      <c r="J70" s="14">
        <v>12.4</v>
      </c>
      <c r="K70" s="39">
        <v>3</v>
      </c>
      <c r="L70" s="40"/>
      <c r="M70" s="14">
        <v>12.5</v>
      </c>
      <c r="N70" s="20">
        <v>3</v>
      </c>
      <c r="P70" s="14">
        <v>12.5</v>
      </c>
      <c r="Q70" s="12">
        <v>3</v>
      </c>
      <c r="S70" s="14">
        <v>12.9</v>
      </c>
      <c r="T70" s="12">
        <v>3</v>
      </c>
      <c r="V70" s="14">
        <v>13.2</v>
      </c>
      <c r="W70" s="12">
        <v>3</v>
      </c>
    </row>
    <row r="71" spans="1:23" x14ac:dyDescent="0.25">
      <c r="A71" s="14">
        <v>11.3</v>
      </c>
      <c r="B71" s="17">
        <v>2</v>
      </c>
      <c r="D71" s="14">
        <v>11.6</v>
      </c>
      <c r="E71" s="2">
        <v>2</v>
      </c>
      <c r="G71" s="14">
        <v>12</v>
      </c>
      <c r="H71" s="2">
        <v>2</v>
      </c>
      <c r="J71" s="14">
        <v>12.6</v>
      </c>
      <c r="K71" s="39">
        <v>2</v>
      </c>
      <c r="L71" s="40"/>
      <c r="M71" s="14">
        <v>12.7</v>
      </c>
      <c r="N71" s="20">
        <v>2</v>
      </c>
      <c r="P71" s="14">
        <v>12.7</v>
      </c>
      <c r="Q71" s="12">
        <v>2</v>
      </c>
      <c r="S71" s="14">
        <v>13.1</v>
      </c>
      <c r="T71" s="12">
        <v>2</v>
      </c>
      <c r="V71" s="14">
        <v>13.5</v>
      </c>
      <c r="W71" s="12">
        <v>2</v>
      </c>
    </row>
    <row r="72" spans="1:23" x14ac:dyDescent="0.25">
      <c r="A72" s="14">
        <v>11.5</v>
      </c>
      <c r="B72" s="17">
        <v>1</v>
      </c>
      <c r="D72" s="14">
        <v>11.8</v>
      </c>
      <c r="E72" s="2">
        <v>1</v>
      </c>
      <c r="G72" s="14">
        <v>12.2</v>
      </c>
      <c r="H72" s="2">
        <v>1</v>
      </c>
      <c r="J72" s="14">
        <v>12.8</v>
      </c>
      <c r="K72" s="39">
        <v>1</v>
      </c>
      <c r="L72" s="40"/>
      <c r="M72" s="14">
        <v>12.9</v>
      </c>
      <c r="N72" s="20">
        <v>1</v>
      </c>
      <c r="P72" s="14">
        <v>12.9</v>
      </c>
      <c r="Q72" s="12">
        <v>1</v>
      </c>
      <c r="S72" s="14">
        <v>13.3</v>
      </c>
      <c r="T72" s="12">
        <v>1</v>
      </c>
      <c r="V72" s="14">
        <v>13.8</v>
      </c>
      <c r="W72" s="12">
        <v>1</v>
      </c>
    </row>
    <row r="73" spans="1:23" x14ac:dyDescent="0.25">
      <c r="A73" s="14">
        <v>11.6</v>
      </c>
      <c r="B73" s="17">
        <v>0</v>
      </c>
      <c r="D73" s="14">
        <v>11.9</v>
      </c>
      <c r="E73" s="2">
        <v>0</v>
      </c>
      <c r="G73" s="14">
        <v>12.3</v>
      </c>
      <c r="H73" s="2">
        <v>0</v>
      </c>
      <c r="J73" s="14">
        <v>12.9</v>
      </c>
      <c r="K73" s="39">
        <v>0</v>
      </c>
      <c r="L73" s="40"/>
      <c r="M73" s="14">
        <v>13</v>
      </c>
      <c r="N73" s="20">
        <v>0</v>
      </c>
      <c r="P73" s="14">
        <v>13</v>
      </c>
      <c r="Q73" s="12">
        <v>0</v>
      </c>
      <c r="S73" s="14">
        <v>13.4</v>
      </c>
      <c r="T73" s="12">
        <v>0</v>
      </c>
      <c r="V73" s="14">
        <v>13.9</v>
      </c>
      <c r="W73" s="12">
        <v>0</v>
      </c>
    </row>
    <row r="74" spans="1:23" x14ac:dyDescent="0.25">
      <c r="A74" s="15">
        <v>0</v>
      </c>
      <c r="B74" s="17">
        <v>0</v>
      </c>
      <c r="D74" s="15">
        <v>0</v>
      </c>
      <c r="E74" s="2">
        <v>0</v>
      </c>
      <c r="G74" s="15">
        <v>0</v>
      </c>
      <c r="H74" s="2">
        <v>0</v>
      </c>
      <c r="J74" s="15">
        <v>0</v>
      </c>
      <c r="K74" s="39">
        <v>0</v>
      </c>
      <c r="L74" s="40"/>
      <c r="M74" s="15">
        <v>0</v>
      </c>
      <c r="N74" s="20">
        <v>0</v>
      </c>
      <c r="P74" s="15">
        <v>0</v>
      </c>
      <c r="Q74" s="12">
        <v>0</v>
      </c>
      <c r="S74" s="15">
        <v>0</v>
      </c>
      <c r="T74" s="12">
        <v>0</v>
      </c>
      <c r="V74" s="15">
        <v>0</v>
      </c>
      <c r="W74" s="12">
        <v>0</v>
      </c>
    </row>
  </sheetData>
  <mergeCells count="8">
    <mergeCell ref="V1:W1"/>
    <mergeCell ref="G1:H1"/>
    <mergeCell ref="S1:T1"/>
    <mergeCell ref="A1:B1"/>
    <mergeCell ref="D1:E1"/>
    <mergeCell ref="J1:K1"/>
    <mergeCell ref="M1:N1"/>
    <mergeCell ref="P1:Q1"/>
  </mergeCell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73"/>
  <sheetViews>
    <sheetView workbookViewId="0">
      <selection activeCell="Q10" sqref="Q10"/>
    </sheetView>
  </sheetViews>
  <sheetFormatPr defaultRowHeight="15" x14ac:dyDescent="0.25"/>
  <cols>
    <col min="1" max="1" width="4.42578125" customWidth="1"/>
    <col min="2" max="2" width="5.42578125" customWidth="1"/>
    <col min="3" max="3" width="2.85546875" customWidth="1"/>
    <col min="4" max="4" width="4.42578125" customWidth="1"/>
    <col min="5" max="5" width="5.5703125" customWidth="1"/>
    <col min="6" max="6" width="2.7109375" customWidth="1"/>
    <col min="7" max="7" width="4.28515625" customWidth="1"/>
    <col min="8" max="8" width="5.42578125" customWidth="1"/>
    <col min="9" max="9" width="2.42578125" customWidth="1"/>
    <col min="10" max="10" width="4.5703125" customWidth="1"/>
    <col min="11" max="11" width="5.42578125" customWidth="1"/>
    <col min="12" max="12" width="1.85546875" customWidth="1"/>
    <col min="13" max="13" width="4.5703125" customWidth="1"/>
    <col min="14" max="14" width="5.42578125" customWidth="1"/>
    <col min="15" max="15" width="1.85546875" customWidth="1"/>
    <col min="16" max="16" width="3" customWidth="1"/>
    <col min="17" max="17" width="4.85546875" customWidth="1"/>
    <col min="18" max="18" width="6" customWidth="1"/>
    <col min="19" max="19" width="3.140625" customWidth="1"/>
    <col min="20" max="20" width="4.7109375" customWidth="1"/>
    <col min="21" max="21" width="5.28515625" customWidth="1"/>
    <col min="22" max="22" width="2.28515625" customWidth="1"/>
    <col min="23" max="23" width="5.140625" customWidth="1"/>
    <col min="24" max="24" width="5.85546875" customWidth="1"/>
    <col min="25" max="25" width="2.5703125" customWidth="1"/>
    <col min="26" max="26" width="4.85546875" customWidth="1"/>
    <col min="27" max="27" width="5" customWidth="1"/>
    <col min="28" max="28" width="2.5703125" customWidth="1"/>
    <col min="29" max="29" width="4.85546875" customWidth="1"/>
    <col min="30" max="30" width="5" customWidth="1"/>
  </cols>
  <sheetData>
    <row r="1" spans="1:30" x14ac:dyDescent="0.25">
      <c r="A1" s="259" t="s">
        <v>11</v>
      </c>
      <c r="B1" s="259"/>
      <c r="D1" s="259" t="s">
        <v>12</v>
      </c>
      <c r="E1" s="259"/>
      <c r="G1" s="259" t="s">
        <v>13</v>
      </c>
      <c r="H1" s="259"/>
      <c r="J1" s="268" t="s">
        <v>14</v>
      </c>
      <c r="K1" s="269"/>
      <c r="M1" s="268" t="s">
        <v>188</v>
      </c>
      <c r="N1" s="269"/>
      <c r="P1" s="3"/>
      <c r="Q1" s="272" t="s">
        <v>16</v>
      </c>
      <c r="R1" s="272"/>
      <c r="T1" s="272" t="s">
        <v>17</v>
      </c>
      <c r="U1" s="272"/>
      <c r="W1" s="272" t="s">
        <v>18</v>
      </c>
      <c r="X1" s="272"/>
      <c r="Z1" s="272" t="s">
        <v>19</v>
      </c>
      <c r="AA1" s="272"/>
      <c r="AC1" s="270" t="s">
        <v>187</v>
      </c>
      <c r="AD1" s="271"/>
    </row>
    <row r="2" spans="1:30" x14ac:dyDescent="0.25">
      <c r="A2" s="21">
        <v>0</v>
      </c>
      <c r="B2" s="17">
        <v>0</v>
      </c>
      <c r="D2" s="21">
        <v>0</v>
      </c>
      <c r="E2" s="17">
        <v>0</v>
      </c>
      <c r="G2" s="21">
        <v>0</v>
      </c>
      <c r="H2" s="17">
        <v>0</v>
      </c>
      <c r="J2" s="21">
        <v>0</v>
      </c>
      <c r="K2" s="17">
        <v>0</v>
      </c>
      <c r="M2" s="21">
        <v>0</v>
      </c>
      <c r="N2" s="17">
        <v>0</v>
      </c>
      <c r="P2" s="3"/>
      <c r="Q2" s="21">
        <v>0</v>
      </c>
      <c r="R2" s="47">
        <v>0</v>
      </c>
      <c r="T2" s="21">
        <v>0</v>
      </c>
      <c r="U2" s="47">
        <v>0</v>
      </c>
      <c r="W2" s="21">
        <v>0</v>
      </c>
      <c r="X2" s="47">
        <v>0</v>
      </c>
      <c r="Z2" s="21">
        <v>0</v>
      </c>
      <c r="AA2" s="47">
        <v>0</v>
      </c>
      <c r="AC2" s="21">
        <v>0</v>
      </c>
      <c r="AD2" s="47">
        <v>0</v>
      </c>
    </row>
    <row r="3" spans="1:30" x14ac:dyDescent="0.25">
      <c r="A3" s="21">
        <v>1</v>
      </c>
      <c r="B3" s="17">
        <v>1</v>
      </c>
      <c r="D3" s="21" t="s">
        <v>10</v>
      </c>
      <c r="E3" s="17">
        <v>1</v>
      </c>
      <c r="G3" s="21" t="s">
        <v>10</v>
      </c>
      <c r="H3" s="17">
        <v>1</v>
      </c>
      <c r="J3" s="21" t="s">
        <v>10</v>
      </c>
      <c r="K3" s="17">
        <v>1</v>
      </c>
      <c r="M3" s="21" t="s">
        <v>24</v>
      </c>
      <c r="N3" s="17">
        <v>1</v>
      </c>
      <c r="P3" s="3"/>
      <c r="Q3" s="21">
        <v>3</v>
      </c>
      <c r="R3" s="47">
        <v>1</v>
      </c>
      <c r="T3" s="21">
        <v>3</v>
      </c>
      <c r="U3" s="47">
        <v>1</v>
      </c>
      <c r="W3" s="21">
        <v>2</v>
      </c>
      <c r="X3" s="47">
        <v>1</v>
      </c>
      <c r="Z3" s="21">
        <v>1</v>
      </c>
      <c r="AA3" s="47">
        <v>1</v>
      </c>
      <c r="AC3" s="21" t="s">
        <v>24</v>
      </c>
      <c r="AD3" s="47">
        <v>1</v>
      </c>
    </row>
    <row r="4" spans="1:30" x14ac:dyDescent="0.25">
      <c r="A4" s="21" t="s">
        <v>10</v>
      </c>
      <c r="B4" s="17">
        <v>2</v>
      </c>
      <c r="D4" s="21" t="s">
        <v>10</v>
      </c>
      <c r="E4" s="17">
        <v>2</v>
      </c>
      <c r="G4" s="21" t="s">
        <v>10</v>
      </c>
      <c r="H4" s="17">
        <v>2</v>
      </c>
      <c r="J4" s="21" t="s">
        <v>10</v>
      </c>
      <c r="K4" s="17">
        <v>2</v>
      </c>
      <c r="M4" s="21" t="s">
        <v>24</v>
      </c>
      <c r="N4" s="17">
        <v>2</v>
      </c>
      <c r="P4" s="3"/>
      <c r="Q4" s="21">
        <v>4</v>
      </c>
      <c r="R4" s="47">
        <v>2</v>
      </c>
      <c r="T4" s="21">
        <v>4</v>
      </c>
      <c r="U4" s="47">
        <v>2</v>
      </c>
      <c r="W4" s="21">
        <v>3</v>
      </c>
      <c r="X4" s="47">
        <v>2</v>
      </c>
      <c r="Z4" s="21">
        <v>2</v>
      </c>
      <c r="AA4" s="47">
        <v>2</v>
      </c>
      <c r="AC4" s="21">
        <v>1</v>
      </c>
      <c r="AD4" s="47">
        <v>2</v>
      </c>
    </row>
    <row r="5" spans="1:30" x14ac:dyDescent="0.25">
      <c r="A5" s="21" t="s">
        <v>10</v>
      </c>
      <c r="B5" s="17">
        <v>3</v>
      </c>
      <c r="D5" s="21" t="s">
        <v>10</v>
      </c>
      <c r="E5" s="17">
        <v>3</v>
      </c>
      <c r="G5" s="21" t="s">
        <v>10</v>
      </c>
      <c r="H5" s="17">
        <v>3</v>
      </c>
      <c r="J5" s="21" t="s">
        <v>10</v>
      </c>
      <c r="K5" s="17">
        <v>3</v>
      </c>
      <c r="M5" s="21" t="s">
        <v>24</v>
      </c>
      <c r="N5" s="17">
        <v>3</v>
      </c>
      <c r="P5" s="3"/>
      <c r="Q5" s="21">
        <v>5</v>
      </c>
      <c r="R5" s="47">
        <v>3</v>
      </c>
      <c r="T5" s="21">
        <v>5</v>
      </c>
      <c r="U5" s="47">
        <v>3</v>
      </c>
      <c r="W5" s="21">
        <v>4</v>
      </c>
      <c r="X5" s="47">
        <v>3</v>
      </c>
      <c r="Z5" s="21">
        <v>3</v>
      </c>
      <c r="AA5" s="47">
        <v>3</v>
      </c>
      <c r="AC5" s="21" t="s">
        <v>24</v>
      </c>
      <c r="AD5" s="47">
        <v>3</v>
      </c>
    </row>
    <row r="6" spans="1:30" x14ac:dyDescent="0.25">
      <c r="A6" s="21">
        <v>2</v>
      </c>
      <c r="B6" s="17">
        <v>4</v>
      </c>
      <c r="D6" s="21">
        <v>1</v>
      </c>
      <c r="E6" s="17">
        <v>4</v>
      </c>
      <c r="G6" s="21" t="s">
        <v>10</v>
      </c>
      <c r="H6" s="17">
        <v>4</v>
      </c>
      <c r="J6" s="21" t="s">
        <v>10</v>
      </c>
      <c r="K6" s="17">
        <v>4</v>
      </c>
      <c r="M6" s="21" t="s">
        <v>24</v>
      </c>
      <c r="N6" s="17">
        <v>4</v>
      </c>
      <c r="P6" s="3"/>
      <c r="Q6" s="21">
        <v>6</v>
      </c>
      <c r="R6" s="47">
        <v>4</v>
      </c>
      <c r="T6" s="21">
        <v>6</v>
      </c>
      <c r="U6" s="47">
        <v>4</v>
      </c>
      <c r="W6" s="21">
        <v>5</v>
      </c>
      <c r="X6" s="47">
        <v>4</v>
      </c>
      <c r="Z6" s="21">
        <v>4</v>
      </c>
      <c r="AA6" s="47">
        <v>4</v>
      </c>
      <c r="AC6" s="21">
        <v>2</v>
      </c>
      <c r="AD6" s="47">
        <v>4</v>
      </c>
    </row>
    <row r="7" spans="1:30" x14ac:dyDescent="0.25">
      <c r="A7" s="21" t="s">
        <v>10</v>
      </c>
      <c r="B7" s="17">
        <v>5</v>
      </c>
      <c r="D7" s="21" t="s">
        <v>10</v>
      </c>
      <c r="E7" s="17">
        <v>5</v>
      </c>
      <c r="G7" s="21" t="s">
        <v>10</v>
      </c>
      <c r="H7" s="17">
        <v>5</v>
      </c>
      <c r="J7" s="21" t="s">
        <v>10</v>
      </c>
      <c r="K7" s="17">
        <v>5</v>
      </c>
      <c r="M7" s="21" t="s">
        <v>24</v>
      </c>
      <c r="N7" s="17">
        <v>5</v>
      </c>
      <c r="P7" s="3"/>
      <c r="Q7" s="21">
        <v>7</v>
      </c>
      <c r="R7" s="47">
        <v>5</v>
      </c>
      <c r="T7" s="21">
        <v>7</v>
      </c>
      <c r="U7" s="47">
        <v>5</v>
      </c>
      <c r="W7" s="21">
        <v>6</v>
      </c>
      <c r="X7" s="47">
        <v>5</v>
      </c>
      <c r="Z7" s="21">
        <v>5</v>
      </c>
      <c r="AA7" s="47">
        <v>5</v>
      </c>
      <c r="AC7" s="21" t="s">
        <v>24</v>
      </c>
      <c r="AD7" s="47">
        <v>5</v>
      </c>
    </row>
    <row r="8" spans="1:30" x14ac:dyDescent="0.25">
      <c r="A8" s="21" t="s">
        <v>10</v>
      </c>
      <c r="B8" s="17">
        <v>6</v>
      </c>
      <c r="D8" s="21" t="s">
        <v>10</v>
      </c>
      <c r="E8" s="17">
        <v>6</v>
      </c>
      <c r="G8" s="21" t="s">
        <v>10</v>
      </c>
      <c r="H8" s="17">
        <v>6</v>
      </c>
      <c r="J8" s="21" t="s">
        <v>10</v>
      </c>
      <c r="K8" s="17">
        <v>6</v>
      </c>
      <c r="M8" s="21" t="s">
        <v>24</v>
      </c>
      <c r="N8" s="17">
        <v>6</v>
      </c>
      <c r="P8" s="3"/>
      <c r="Q8" s="21">
        <v>8</v>
      </c>
      <c r="R8" s="47">
        <v>6</v>
      </c>
      <c r="T8" s="21">
        <v>8</v>
      </c>
      <c r="U8" s="47">
        <v>6</v>
      </c>
      <c r="W8" s="21">
        <v>7</v>
      </c>
      <c r="X8" s="47">
        <v>6</v>
      </c>
      <c r="Z8" s="21">
        <v>6</v>
      </c>
      <c r="AA8" s="47">
        <v>6</v>
      </c>
      <c r="AC8" s="21">
        <v>3</v>
      </c>
      <c r="AD8" s="47">
        <v>6</v>
      </c>
    </row>
    <row r="9" spans="1:30" x14ac:dyDescent="0.25">
      <c r="A9" s="21">
        <v>3</v>
      </c>
      <c r="B9" s="17">
        <v>7</v>
      </c>
      <c r="D9" s="21">
        <v>2</v>
      </c>
      <c r="E9" s="17">
        <v>7</v>
      </c>
      <c r="G9" s="21" t="s">
        <v>10</v>
      </c>
      <c r="H9" s="17">
        <v>7</v>
      </c>
      <c r="J9" s="21" t="s">
        <v>10</v>
      </c>
      <c r="K9" s="17">
        <v>7</v>
      </c>
      <c r="M9" s="21" t="s">
        <v>24</v>
      </c>
      <c r="N9" s="17">
        <v>7</v>
      </c>
      <c r="P9" s="3"/>
      <c r="Q9" s="21">
        <v>9</v>
      </c>
      <c r="R9" s="47">
        <v>7</v>
      </c>
      <c r="T9" s="21">
        <v>9</v>
      </c>
      <c r="U9" s="47">
        <v>7</v>
      </c>
      <c r="W9" s="21">
        <v>8</v>
      </c>
      <c r="X9" s="47">
        <v>7</v>
      </c>
      <c r="Z9" s="21" t="s">
        <v>10</v>
      </c>
      <c r="AA9" s="47">
        <v>7</v>
      </c>
      <c r="AC9" s="21" t="s">
        <v>24</v>
      </c>
      <c r="AD9" s="47">
        <v>7</v>
      </c>
    </row>
    <row r="10" spans="1:30" x14ac:dyDescent="0.25">
      <c r="A10" s="21" t="s">
        <v>10</v>
      </c>
      <c r="B10" s="17">
        <v>8</v>
      </c>
      <c r="D10" s="21" t="s">
        <v>10</v>
      </c>
      <c r="E10" s="17">
        <v>8</v>
      </c>
      <c r="G10" s="21">
        <v>1</v>
      </c>
      <c r="H10" s="17">
        <v>8</v>
      </c>
      <c r="J10" s="21" t="s">
        <v>10</v>
      </c>
      <c r="K10" s="17">
        <v>8</v>
      </c>
      <c r="M10" s="21" t="s">
        <v>24</v>
      </c>
      <c r="N10" s="17">
        <v>8</v>
      </c>
      <c r="P10" s="3"/>
      <c r="Q10" s="21">
        <v>10</v>
      </c>
      <c r="R10" s="47">
        <v>8</v>
      </c>
      <c r="T10" s="21">
        <v>10</v>
      </c>
      <c r="U10" s="47">
        <v>8</v>
      </c>
      <c r="W10" s="21">
        <v>9</v>
      </c>
      <c r="X10" s="47">
        <v>8</v>
      </c>
      <c r="Z10" s="21">
        <v>7</v>
      </c>
      <c r="AA10" s="47">
        <v>8</v>
      </c>
      <c r="AC10" s="21">
        <v>4</v>
      </c>
      <c r="AD10" s="47">
        <v>8</v>
      </c>
    </row>
    <row r="11" spans="1:30" x14ac:dyDescent="0.25">
      <c r="A11" s="21" t="s">
        <v>10</v>
      </c>
      <c r="B11" s="17">
        <v>9</v>
      </c>
      <c r="D11" s="21" t="s">
        <v>10</v>
      </c>
      <c r="E11" s="17">
        <v>9</v>
      </c>
      <c r="G11" s="21" t="s">
        <v>10</v>
      </c>
      <c r="H11" s="17">
        <v>9</v>
      </c>
      <c r="J11" s="21" t="s">
        <v>10</v>
      </c>
      <c r="K11" s="17">
        <v>9</v>
      </c>
      <c r="M11" s="21" t="s">
        <v>24</v>
      </c>
      <c r="N11" s="17">
        <v>9</v>
      </c>
      <c r="P11" s="3"/>
      <c r="Q11" s="21">
        <v>11</v>
      </c>
      <c r="R11" s="47">
        <v>9</v>
      </c>
      <c r="T11" s="21">
        <v>11</v>
      </c>
      <c r="U11" s="47">
        <v>9</v>
      </c>
      <c r="W11" s="21">
        <v>10</v>
      </c>
      <c r="X11" s="47">
        <v>9</v>
      </c>
      <c r="Z11" s="21" t="s">
        <v>10</v>
      </c>
      <c r="AA11" s="47">
        <v>9</v>
      </c>
      <c r="AC11" s="21" t="s">
        <v>24</v>
      </c>
      <c r="AD11" s="47">
        <v>9</v>
      </c>
    </row>
    <row r="12" spans="1:30" x14ac:dyDescent="0.25">
      <c r="A12" s="21">
        <v>4</v>
      </c>
      <c r="B12" s="17">
        <v>10</v>
      </c>
      <c r="D12" s="21">
        <v>3</v>
      </c>
      <c r="E12" s="17">
        <v>10</v>
      </c>
      <c r="G12" s="21" t="s">
        <v>10</v>
      </c>
      <c r="H12" s="17">
        <v>10</v>
      </c>
      <c r="J12" s="21">
        <v>1</v>
      </c>
      <c r="K12" s="17">
        <v>10</v>
      </c>
      <c r="M12" s="21" t="s">
        <v>24</v>
      </c>
      <c r="N12" s="17">
        <v>10</v>
      </c>
      <c r="P12" s="3"/>
      <c r="Q12" s="21">
        <v>12</v>
      </c>
      <c r="R12" s="47">
        <v>10</v>
      </c>
      <c r="T12" s="21">
        <v>12</v>
      </c>
      <c r="U12" s="47">
        <v>10</v>
      </c>
      <c r="W12" s="21">
        <v>11</v>
      </c>
      <c r="X12" s="47">
        <v>10</v>
      </c>
      <c r="Z12" s="21">
        <v>8</v>
      </c>
      <c r="AA12" s="47">
        <v>10</v>
      </c>
      <c r="AC12" s="21">
        <v>5</v>
      </c>
      <c r="AD12" s="47">
        <v>10</v>
      </c>
    </row>
    <row r="13" spans="1:30" x14ac:dyDescent="0.25">
      <c r="A13" s="21" t="s">
        <v>10</v>
      </c>
      <c r="B13" s="17">
        <v>11</v>
      </c>
      <c r="D13" s="21" t="s">
        <v>10</v>
      </c>
      <c r="E13" s="17">
        <v>11</v>
      </c>
      <c r="G13" s="21">
        <v>2</v>
      </c>
      <c r="H13" s="17">
        <v>11</v>
      </c>
      <c r="J13" s="21" t="s">
        <v>10</v>
      </c>
      <c r="K13" s="17">
        <v>11</v>
      </c>
      <c r="M13" s="21" t="s">
        <v>24</v>
      </c>
      <c r="N13" s="17">
        <v>11</v>
      </c>
      <c r="P13" s="3"/>
      <c r="Q13" s="21" t="s">
        <v>10</v>
      </c>
      <c r="R13" s="47">
        <v>11</v>
      </c>
      <c r="T13" s="21" t="s">
        <v>10</v>
      </c>
      <c r="U13" s="47">
        <v>11</v>
      </c>
      <c r="W13" s="21" t="s">
        <v>10</v>
      </c>
      <c r="X13" s="47">
        <v>11</v>
      </c>
      <c r="Z13" s="21" t="s">
        <v>10</v>
      </c>
      <c r="AA13" s="47">
        <v>11</v>
      </c>
      <c r="AC13" s="21" t="s">
        <v>24</v>
      </c>
      <c r="AD13" s="47">
        <v>11</v>
      </c>
    </row>
    <row r="14" spans="1:30" x14ac:dyDescent="0.25">
      <c r="A14" s="21" t="s">
        <v>10</v>
      </c>
      <c r="B14" s="17">
        <v>12</v>
      </c>
      <c r="D14" s="21" t="s">
        <v>10</v>
      </c>
      <c r="E14" s="17">
        <v>12</v>
      </c>
      <c r="G14" s="21" t="s">
        <v>10</v>
      </c>
      <c r="H14" s="17">
        <v>12</v>
      </c>
      <c r="J14" s="21" t="s">
        <v>10</v>
      </c>
      <c r="K14" s="17">
        <v>12</v>
      </c>
      <c r="M14" s="21" t="s">
        <v>24</v>
      </c>
      <c r="N14" s="17">
        <v>12</v>
      </c>
      <c r="P14" s="3"/>
      <c r="Q14" s="21">
        <v>13</v>
      </c>
      <c r="R14" s="47">
        <v>12</v>
      </c>
      <c r="T14" s="21">
        <v>13</v>
      </c>
      <c r="U14" s="47">
        <v>12</v>
      </c>
      <c r="W14" s="21">
        <v>12</v>
      </c>
      <c r="X14" s="47">
        <v>12</v>
      </c>
      <c r="Z14" s="21">
        <v>9</v>
      </c>
      <c r="AA14" s="47">
        <v>12</v>
      </c>
      <c r="AC14" s="21">
        <v>6</v>
      </c>
      <c r="AD14" s="47">
        <v>12</v>
      </c>
    </row>
    <row r="15" spans="1:30" x14ac:dyDescent="0.25">
      <c r="A15" s="21">
        <v>5</v>
      </c>
      <c r="B15" s="17">
        <v>13</v>
      </c>
      <c r="D15" s="21">
        <v>4</v>
      </c>
      <c r="E15" s="17">
        <v>13</v>
      </c>
      <c r="G15" s="21" t="s">
        <v>10</v>
      </c>
      <c r="H15" s="17">
        <v>13</v>
      </c>
      <c r="J15" s="21">
        <v>2</v>
      </c>
      <c r="K15" s="17">
        <v>13</v>
      </c>
      <c r="M15" s="21">
        <v>1</v>
      </c>
      <c r="N15" s="17">
        <v>13</v>
      </c>
      <c r="P15" s="3"/>
      <c r="Q15" s="21" t="s">
        <v>10</v>
      </c>
      <c r="R15" s="47">
        <v>13</v>
      </c>
      <c r="T15" s="21" t="s">
        <v>10</v>
      </c>
      <c r="U15" s="47">
        <v>13</v>
      </c>
      <c r="W15" s="21" t="s">
        <v>10</v>
      </c>
      <c r="X15" s="47">
        <v>13</v>
      </c>
      <c r="Z15" s="21" t="s">
        <v>10</v>
      </c>
      <c r="AA15" s="47">
        <v>13</v>
      </c>
      <c r="AC15" s="21" t="s">
        <v>24</v>
      </c>
      <c r="AD15" s="47">
        <v>13</v>
      </c>
    </row>
    <row r="16" spans="1:30" x14ac:dyDescent="0.25">
      <c r="A16" s="21" t="s">
        <v>10</v>
      </c>
      <c r="B16" s="17">
        <v>14</v>
      </c>
      <c r="D16" s="21" t="s">
        <v>10</v>
      </c>
      <c r="E16" s="17">
        <v>14</v>
      </c>
      <c r="G16" s="21">
        <v>3</v>
      </c>
      <c r="H16" s="17">
        <v>14</v>
      </c>
      <c r="J16" s="21" t="s">
        <v>10</v>
      </c>
      <c r="K16" s="17">
        <v>14</v>
      </c>
      <c r="M16" s="21" t="s">
        <v>24</v>
      </c>
      <c r="N16" s="17">
        <v>14</v>
      </c>
      <c r="P16" s="3"/>
      <c r="Q16" s="21">
        <v>14</v>
      </c>
      <c r="R16" s="47">
        <v>14</v>
      </c>
      <c r="T16" s="21">
        <v>14</v>
      </c>
      <c r="U16" s="47">
        <v>14</v>
      </c>
      <c r="W16" s="21">
        <v>13</v>
      </c>
      <c r="X16" s="47">
        <v>14</v>
      </c>
      <c r="Z16" s="21">
        <v>10</v>
      </c>
      <c r="AA16" s="47">
        <v>14</v>
      </c>
      <c r="AC16" s="21">
        <v>7</v>
      </c>
      <c r="AD16" s="47">
        <v>14</v>
      </c>
    </row>
    <row r="17" spans="1:30" x14ac:dyDescent="0.25">
      <c r="A17" s="21" t="s">
        <v>10</v>
      </c>
      <c r="B17" s="17">
        <v>15</v>
      </c>
      <c r="D17" s="21" t="s">
        <v>10</v>
      </c>
      <c r="E17" s="17">
        <v>15</v>
      </c>
      <c r="G17" s="21" t="s">
        <v>10</v>
      </c>
      <c r="H17" s="17">
        <v>15</v>
      </c>
      <c r="J17" s="21" t="s">
        <v>10</v>
      </c>
      <c r="K17" s="17">
        <v>15</v>
      </c>
      <c r="M17" s="21" t="s">
        <v>24</v>
      </c>
      <c r="N17" s="17">
        <v>15</v>
      </c>
      <c r="P17" s="3"/>
      <c r="Q17" s="21" t="s">
        <v>10</v>
      </c>
      <c r="R17" s="47">
        <v>15</v>
      </c>
      <c r="T17" s="21" t="s">
        <v>10</v>
      </c>
      <c r="U17" s="47">
        <v>15</v>
      </c>
      <c r="W17" s="21" t="s">
        <v>10</v>
      </c>
      <c r="X17" s="47">
        <v>15</v>
      </c>
      <c r="Z17" s="21" t="s">
        <v>10</v>
      </c>
      <c r="AA17" s="47">
        <v>15</v>
      </c>
      <c r="AC17" s="21" t="s">
        <v>24</v>
      </c>
      <c r="AD17" s="47">
        <v>15</v>
      </c>
    </row>
    <row r="18" spans="1:30" x14ac:dyDescent="0.25">
      <c r="A18" s="21">
        <v>6</v>
      </c>
      <c r="B18" s="17">
        <v>16</v>
      </c>
      <c r="D18" s="21">
        <v>5</v>
      </c>
      <c r="E18" s="17">
        <v>16</v>
      </c>
      <c r="G18" s="21" t="s">
        <v>10</v>
      </c>
      <c r="H18" s="17">
        <v>16</v>
      </c>
      <c r="J18" s="21" t="s">
        <v>10</v>
      </c>
      <c r="K18" s="17">
        <v>16</v>
      </c>
      <c r="M18" s="21" t="s">
        <v>24</v>
      </c>
      <c r="N18" s="17">
        <v>16</v>
      </c>
      <c r="P18" s="3"/>
      <c r="Q18" s="21">
        <v>15</v>
      </c>
      <c r="R18" s="47">
        <v>16</v>
      </c>
      <c r="T18" s="21">
        <v>15</v>
      </c>
      <c r="U18" s="47">
        <v>16</v>
      </c>
      <c r="W18" s="21">
        <v>14</v>
      </c>
      <c r="X18" s="47">
        <v>16</v>
      </c>
      <c r="Z18" s="21">
        <v>11</v>
      </c>
      <c r="AA18" s="47">
        <v>16</v>
      </c>
      <c r="AC18" s="21">
        <v>8</v>
      </c>
      <c r="AD18" s="47">
        <v>16</v>
      </c>
    </row>
    <row r="19" spans="1:30" x14ac:dyDescent="0.25">
      <c r="A19" s="21" t="s">
        <v>10</v>
      </c>
      <c r="B19" s="17">
        <v>17</v>
      </c>
      <c r="D19" s="21" t="s">
        <v>10</v>
      </c>
      <c r="E19" s="17">
        <v>17</v>
      </c>
      <c r="G19" s="21">
        <v>4</v>
      </c>
      <c r="H19" s="17">
        <v>17</v>
      </c>
      <c r="J19" s="21">
        <v>3</v>
      </c>
      <c r="K19" s="17">
        <v>17</v>
      </c>
      <c r="M19" s="21">
        <v>2</v>
      </c>
      <c r="N19" s="17">
        <v>17</v>
      </c>
      <c r="P19" s="3"/>
      <c r="Q19" s="21" t="s">
        <v>10</v>
      </c>
      <c r="R19" s="47">
        <v>17</v>
      </c>
      <c r="T19" s="21" t="s">
        <v>10</v>
      </c>
      <c r="U19" s="47">
        <v>17</v>
      </c>
      <c r="W19" s="21" t="s">
        <v>10</v>
      </c>
      <c r="X19" s="47">
        <v>17</v>
      </c>
      <c r="Z19" s="21" t="s">
        <v>10</v>
      </c>
      <c r="AA19" s="47">
        <v>17</v>
      </c>
      <c r="AC19" s="21" t="s">
        <v>24</v>
      </c>
      <c r="AD19" s="47">
        <v>17</v>
      </c>
    </row>
    <row r="20" spans="1:30" x14ac:dyDescent="0.25">
      <c r="A20" s="21" t="s">
        <v>10</v>
      </c>
      <c r="B20" s="17">
        <v>18</v>
      </c>
      <c r="D20" s="21" t="s">
        <v>10</v>
      </c>
      <c r="E20" s="17">
        <v>18</v>
      </c>
      <c r="G20" s="21" t="s">
        <v>10</v>
      </c>
      <c r="H20" s="17">
        <v>18</v>
      </c>
      <c r="J20" s="21" t="s">
        <v>10</v>
      </c>
      <c r="K20" s="17">
        <v>18</v>
      </c>
      <c r="M20" s="21" t="s">
        <v>24</v>
      </c>
      <c r="N20" s="17">
        <v>18</v>
      </c>
      <c r="P20" s="3"/>
      <c r="Q20" s="21">
        <v>16</v>
      </c>
      <c r="R20" s="47">
        <v>18</v>
      </c>
      <c r="T20" s="21">
        <v>16</v>
      </c>
      <c r="U20" s="47">
        <v>18</v>
      </c>
      <c r="W20" s="21">
        <v>15</v>
      </c>
      <c r="X20" s="47">
        <v>18</v>
      </c>
      <c r="Z20" s="21">
        <v>12</v>
      </c>
      <c r="AA20" s="47">
        <v>18</v>
      </c>
      <c r="AC20" s="21">
        <v>9</v>
      </c>
      <c r="AD20" s="47">
        <v>18</v>
      </c>
    </row>
    <row r="21" spans="1:30" x14ac:dyDescent="0.25">
      <c r="A21" s="21">
        <v>7</v>
      </c>
      <c r="B21" s="17">
        <v>19</v>
      </c>
      <c r="D21" s="21">
        <v>6</v>
      </c>
      <c r="E21" s="17">
        <v>19</v>
      </c>
      <c r="G21" s="21" t="s">
        <v>10</v>
      </c>
      <c r="H21" s="17">
        <v>19</v>
      </c>
      <c r="J21" s="21" t="s">
        <v>10</v>
      </c>
      <c r="K21" s="17">
        <v>19</v>
      </c>
      <c r="M21" s="21" t="s">
        <v>24</v>
      </c>
      <c r="N21" s="17">
        <v>19</v>
      </c>
      <c r="P21" s="3"/>
      <c r="Q21" s="21" t="s">
        <v>10</v>
      </c>
      <c r="R21" s="47">
        <v>19</v>
      </c>
      <c r="T21" s="21" t="s">
        <v>10</v>
      </c>
      <c r="U21" s="47">
        <v>19</v>
      </c>
      <c r="W21" s="21" t="s">
        <v>10</v>
      </c>
      <c r="X21" s="47">
        <v>19</v>
      </c>
      <c r="Z21" s="21" t="s">
        <v>10</v>
      </c>
      <c r="AA21" s="47">
        <v>19</v>
      </c>
      <c r="AC21" s="21" t="s">
        <v>24</v>
      </c>
      <c r="AD21" s="47">
        <v>19</v>
      </c>
    </row>
    <row r="22" spans="1:30" x14ac:dyDescent="0.25">
      <c r="A22" s="21" t="s">
        <v>10</v>
      </c>
      <c r="B22" s="17">
        <v>20</v>
      </c>
      <c r="D22" s="21" t="s">
        <v>10</v>
      </c>
      <c r="E22" s="17">
        <v>20</v>
      </c>
      <c r="G22" s="21">
        <v>5</v>
      </c>
      <c r="H22" s="17">
        <v>20</v>
      </c>
      <c r="J22" s="21" t="s">
        <v>10</v>
      </c>
      <c r="K22" s="17">
        <v>20</v>
      </c>
      <c r="M22" s="21" t="s">
        <v>24</v>
      </c>
      <c r="N22" s="17">
        <v>20</v>
      </c>
      <c r="P22" s="3"/>
      <c r="Q22" s="21">
        <v>17</v>
      </c>
      <c r="R22" s="47">
        <v>20</v>
      </c>
      <c r="T22" s="21">
        <v>17</v>
      </c>
      <c r="U22" s="47">
        <v>20</v>
      </c>
      <c r="W22" s="21">
        <v>16</v>
      </c>
      <c r="X22" s="47">
        <v>20</v>
      </c>
      <c r="Z22" s="21">
        <v>13</v>
      </c>
      <c r="AA22" s="47">
        <v>20</v>
      </c>
      <c r="AC22" s="21">
        <v>10</v>
      </c>
      <c r="AD22" s="47">
        <v>20</v>
      </c>
    </row>
    <row r="23" spans="1:30" x14ac:dyDescent="0.25">
      <c r="A23" s="21" t="s">
        <v>10</v>
      </c>
      <c r="B23" s="17">
        <v>21</v>
      </c>
      <c r="D23" s="21" t="s">
        <v>10</v>
      </c>
      <c r="E23" s="17">
        <v>21</v>
      </c>
      <c r="G23" s="21" t="s">
        <v>10</v>
      </c>
      <c r="H23" s="17">
        <v>21</v>
      </c>
      <c r="J23" s="21">
        <v>4</v>
      </c>
      <c r="K23" s="17">
        <v>21</v>
      </c>
      <c r="M23" s="21">
        <v>3</v>
      </c>
      <c r="N23" s="17">
        <v>21</v>
      </c>
      <c r="P23" s="3"/>
      <c r="Q23" s="21" t="s">
        <v>10</v>
      </c>
      <c r="R23" s="47">
        <v>21</v>
      </c>
      <c r="T23" s="21" t="s">
        <v>10</v>
      </c>
      <c r="U23" s="47">
        <v>21</v>
      </c>
      <c r="W23" s="21" t="s">
        <v>10</v>
      </c>
      <c r="X23" s="47">
        <v>21</v>
      </c>
      <c r="Z23" s="21" t="s">
        <v>10</v>
      </c>
      <c r="AA23" s="47">
        <v>21</v>
      </c>
      <c r="AC23" s="21" t="s">
        <v>24</v>
      </c>
      <c r="AD23" s="47">
        <v>21</v>
      </c>
    </row>
    <row r="24" spans="1:30" x14ac:dyDescent="0.25">
      <c r="A24" s="21">
        <v>8</v>
      </c>
      <c r="B24" s="17">
        <v>22</v>
      </c>
      <c r="D24" s="21">
        <v>7</v>
      </c>
      <c r="E24" s="17">
        <v>22</v>
      </c>
      <c r="G24" s="21" t="s">
        <v>10</v>
      </c>
      <c r="H24" s="17">
        <v>22</v>
      </c>
      <c r="J24" s="21" t="s">
        <v>10</v>
      </c>
      <c r="K24" s="17">
        <v>22</v>
      </c>
      <c r="M24" s="21" t="s">
        <v>24</v>
      </c>
      <c r="N24" s="17">
        <v>22</v>
      </c>
      <c r="P24" s="3"/>
      <c r="Q24" s="21">
        <v>18</v>
      </c>
      <c r="R24" s="47">
        <v>22</v>
      </c>
      <c r="T24" s="21">
        <v>18</v>
      </c>
      <c r="U24" s="47">
        <v>22</v>
      </c>
      <c r="W24" s="21">
        <v>17</v>
      </c>
      <c r="X24" s="47">
        <v>22</v>
      </c>
      <c r="Z24" s="21">
        <v>14</v>
      </c>
      <c r="AA24" s="47">
        <v>22</v>
      </c>
      <c r="AC24" s="21">
        <v>11</v>
      </c>
      <c r="AD24" s="47">
        <v>22</v>
      </c>
    </row>
    <row r="25" spans="1:30" x14ac:dyDescent="0.25">
      <c r="A25" s="21" t="s">
        <v>10</v>
      </c>
      <c r="B25" s="17">
        <v>23</v>
      </c>
      <c r="D25" s="21" t="s">
        <v>10</v>
      </c>
      <c r="E25" s="17">
        <v>23</v>
      </c>
      <c r="G25" s="21">
        <v>6</v>
      </c>
      <c r="H25" s="17">
        <v>23</v>
      </c>
      <c r="J25" s="21" t="s">
        <v>10</v>
      </c>
      <c r="K25" s="17">
        <v>23</v>
      </c>
      <c r="M25" s="21" t="s">
        <v>24</v>
      </c>
      <c r="N25" s="17">
        <v>23</v>
      </c>
      <c r="P25" s="3"/>
      <c r="Q25" s="21" t="s">
        <v>10</v>
      </c>
      <c r="R25" s="47">
        <v>23</v>
      </c>
      <c r="T25" s="21" t="s">
        <v>10</v>
      </c>
      <c r="U25" s="47">
        <v>23</v>
      </c>
      <c r="W25" s="21" t="s">
        <v>10</v>
      </c>
      <c r="X25" s="47">
        <v>23</v>
      </c>
      <c r="Z25" s="21" t="s">
        <v>10</v>
      </c>
      <c r="AA25" s="47">
        <v>23</v>
      </c>
      <c r="AC25" s="21" t="s">
        <v>24</v>
      </c>
      <c r="AD25" s="47">
        <v>23</v>
      </c>
    </row>
    <row r="26" spans="1:30" x14ac:dyDescent="0.25">
      <c r="A26" s="21" t="s">
        <v>10</v>
      </c>
      <c r="B26" s="17">
        <v>24</v>
      </c>
      <c r="D26" s="21" t="s">
        <v>10</v>
      </c>
      <c r="E26" s="17">
        <v>24</v>
      </c>
      <c r="G26" s="21" t="s">
        <v>10</v>
      </c>
      <c r="H26" s="17">
        <v>24</v>
      </c>
      <c r="J26" s="21" t="s">
        <v>10</v>
      </c>
      <c r="K26" s="17">
        <v>24</v>
      </c>
      <c r="M26" s="21" t="s">
        <v>24</v>
      </c>
      <c r="N26" s="17">
        <v>24</v>
      </c>
      <c r="P26" s="3"/>
      <c r="Q26" s="21">
        <v>19</v>
      </c>
      <c r="R26" s="47">
        <v>24</v>
      </c>
      <c r="T26" s="21">
        <v>19</v>
      </c>
      <c r="U26" s="47">
        <v>24</v>
      </c>
      <c r="W26" s="21">
        <v>18</v>
      </c>
      <c r="X26" s="47">
        <v>24</v>
      </c>
      <c r="Z26" s="21">
        <v>15</v>
      </c>
      <c r="AA26" s="47">
        <v>24</v>
      </c>
      <c r="AC26" s="21">
        <v>12</v>
      </c>
      <c r="AD26" s="47">
        <v>24</v>
      </c>
    </row>
    <row r="27" spans="1:30" x14ac:dyDescent="0.25">
      <c r="A27" s="21" t="s">
        <v>10</v>
      </c>
      <c r="B27" s="17">
        <v>25</v>
      </c>
      <c r="D27" s="21" t="s">
        <v>10</v>
      </c>
      <c r="E27" s="17">
        <v>25</v>
      </c>
      <c r="G27" s="21" t="s">
        <v>10</v>
      </c>
      <c r="H27" s="17">
        <v>25</v>
      </c>
      <c r="J27" s="21">
        <v>5</v>
      </c>
      <c r="K27" s="17">
        <v>25</v>
      </c>
      <c r="M27" s="21">
        <v>4</v>
      </c>
      <c r="N27" s="17">
        <v>25</v>
      </c>
      <c r="P27" s="3"/>
      <c r="Q27" s="21" t="s">
        <v>10</v>
      </c>
      <c r="R27" s="47">
        <v>25</v>
      </c>
      <c r="T27" s="21" t="s">
        <v>10</v>
      </c>
      <c r="U27" s="47">
        <v>25</v>
      </c>
      <c r="W27" s="21" t="s">
        <v>10</v>
      </c>
      <c r="X27" s="47">
        <v>25</v>
      </c>
      <c r="Z27" s="21" t="s">
        <v>10</v>
      </c>
      <c r="AA27" s="47">
        <v>25</v>
      </c>
      <c r="AC27" s="21" t="s">
        <v>24</v>
      </c>
      <c r="AD27" s="47">
        <v>25</v>
      </c>
    </row>
    <row r="28" spans="1:30" x14ac:dyDescent="0.25">
      <c r="A28" s="21">
        <v>9</v>
      </c>
      <c r="B28" s="17">
        <v>26</v>
      </c>
      <c r="D28" s="21">
        <v>8</v>
      </c>
      <c r="E28" s="17">
        <v>26</v>
      </c>
      <c r="G28" s="21">
        <v>7</v>
      </c>
      <c r="H28" s="17">
        <v>26</v>
      </c>
      <c r="J28" s="21" t="s">
        <v>10</v>
      </c>
      <c r="K28" s="17">
        <v>26</v>
      </c>
      <c r="M28" s="21" t="s">
        <v>24</v>
      </c>
      <c r="N28" s="17">
        <v>26</v>
      </c>
      <c r="P28" s="3"/>
      <c r="Q28" s="21">
        <v>20</v>
      </c>
      <c r="R28" s="47">
        <v>26</v>
      </c>
      <c r="T28" s="21">
        <v>20</v>
      </c>
      <c r="U28" s="47">
        <v>26</v>
      </c>
      <c r="W28" s="21">
        <v>19</v>
      </c>
      <c r="X28" s="47">
        <v>26</v>
      </c>
      <c r="Z28" s="21">
        <v>16</v>
      </c>
      <c r="AA28" s="47">
        <v>26</v>
      </c>
      <c r="AC28" s="21">
        <v>13</v>
      </c>
      <c r="AD28" s="47">
        <v>26</v>
      </c>
    </row>
    <row r="29" spans="1:30" x14ac:dyDescent="0.25">
      <c r="A29" s="21" t="s">
        <v>10</v>
      </c>
      <c r="B29" s="17">
        <v>27</v>
      </c>
      <c r="D29" s="21" t="s">
        <v>10</v>
      </c>
      <c r="E29" s="17">
        <v>27</v>
      </c>
      <c r="G29" s="21" t="s">
        <v>10</v>
      </c>
      <c r="H29" s="17">
        <v>27</v>
      </c>
      <c r="J29" s="21" t="s">
        <v>10</v>
      </c>
      <c r="K29" s="17">
        <v>27</v>
      </c>
      <c r="M29" s="21" t="s">
        <v>24</v>
      </c>
      <c r="N29" s="17">
        <v>27</v>
      </c>
      <c r="P29" s="3"/>
      <c r="Q29" s="21" t="s">
        <v>10</v>
      </c>
      <c r="R29" s="47">
        <v>27</v>
      </c>
      <c r="T29" s="21" t="s">
        <v>10</v>
      </c>
      <c r="U29" s="47">
        <v>27</v>
      </c>
      <c r="W29" s="21" t="s">
        <v>10</v>
      </c>
      <c r="X29" s="47">
        <v>27</v>
      </c>
      <c r="Z29" s="21" t="s">
        <v>10</v>
      </c>
      <c r="AA29" s="47">
        <v>27</v>
      </c>
      <c r="AC29" s="21" t="s">
        <v>24</v>
      </c>
      <c r="AD29" s="47">
        <v>27</v>
      </c>
    </row>
    <row r="30" spans="1:30" x14ac:dyDescent="0.25">
      <c r="A30" s="21" t="s">
        <v>10</v>
      </c>
      <c r="B30" s="17">
        <v>28</v>
      </c>
      <c r="D30" s="21" t="s">
        <v>10</v>
      </c>
      <c r="E30" s="17">
        <v>28</v>
      </c>
      <c r="G30" s="21" t="s">
        <v>10</v>
      </c>
      <c r="H30" s="17">
        <v>28</v>
      </c>
      <c r="J30" s="21" t="s">
        <v>10</v>
      </c>
      <c r="K30" s="17">
        <v>28</v>
      </c>
      <c r="M30" s="21" t="s">
        <v>24</v>
      </c>
      <c r="N30" s="17">
        <v>28</v>
      </c>
      <c r="P30" s="3"/>
      <c r="Q30" s="21">
        <v>21</v>
      </c>
      <c r="R30" s="47">
        <v>28</v>
      </c>
      <c r="T30" s="21">
        <v>21</v>
      </c>
      <c r="U30" s="47">
        <v>28</v>
      </c>
      <c r="W30" s="21">
        <v>20</v>
      </c>
      <c r="X30" s="47">
        <v>28</v>
      </c>
      <c r="Z30" s="21">
        <v>17</v>
      </c>
      <c r="AA30" s="47">
        <v>28</v>
      </c>
      <c r="AC30" s="21">
        <v>14</v>
      </c>
      <c r="AD30" s="47">
        <v>28</v>
      </c>
    </row>
    <row r="31" spans="1:30" x14ac:dyDescent="0.25">
      <c r="A31" s="21" t="s">
        <v>10</v>
      </c>
      <c r="B31" s="17">
        <v>29</v>
      </c>
      <c r="D31" s="21" t="s">
        <v>10</v>
      </c>
      <c r="E31" s="17">
        <v>29</v>
      </c>
      <c r="G31" s="21" t="s">
        <v>10</v>
      </c>
      <c r="H31" s="17">
        <v>29</v>
      </c>
      <c r="J31" s="21">
        <v>6</v>
      </c>
      <c r="K31" s="17">
        <v>29</v>
      </c>
      <c r="M31" s="21">
        <v>5</v>
      </c>
      <c r="N31" s="17">
        <v>29</v>
      </c>
      <c r="P31" s="3"/>
      <c r="Q31" s="21" t="s">
        <v>10</v>
      </c>
      <c r="R31" s="47">
        <v>29</v>
      </c>
      <c r="T31" s="21" t="s">
        <v>10</v>
      </c>
      <c r="U31" s="47">
        <v>29</v>
      </c>
      <c r="W31" s="21" t="s">
        <v>10</v>
      </c>
      <c r="X31" s="47">
        <v>29</v>
      </c>
      <c r="Z31" s="21" t="s">
        <v>10</v>
      </c>
      <c r="AA31" s="47">
        <v>29</v>
      </c>
      <c r="AC31" s="21" t="s">
        <v>24</v>
      </c>
      <c r="AD31" s="47">
        <v>29</v>
      </c>
    </row>
    <row r="32" spans="1:30" x14ac:dyDescent="0.25">
      <c r="A32" s="21">
        <v>10</v>
      </c>
      <c r="B32" s="17">
        <v>30</v>
      </c>
      <c r="D32" s="21">
        <v>9</v>
      </c>
      <c r="E32" s="17">
        <v>30</v>
      </c>
      <c r="G32" s="21">
        <v>8</v>
      </c>
      <c r="H32" s="17">
        <v>30</v>
      </c>
      <c r="J32" s="21" t="s">
        <v>10</v>
      </c>
      <c r="K32" s="17">
        <v>30</v>
      </c>
      <c r="M32" s="21" t="s">
        <v>24</v>
      </c>
      <c r="N32" s="17">
        <v>30</v>
      </c>
      <c r="P32" s="3"/>
      <c r="Q32" s="21">
        <v>22</v>
      </c>
      <c r="R32" s="47">
        <v>30</v>
      </c>
      <c r="T32" s="21">
        <v>22</v>
      </c>
      <c r="U32" s="47">
        <v>30</v>
      </c>
      <c r="W32" s="21">
        <v>21</v>
      </c>
      <c r="X32" s="47">
        <v>30</v>
      </c>
      <c r="Z32" s="21">
        <v>18</v>
      </c>
      <c r="AA32" s="47">
        <v>30</v>
      </c>
      <c r="AC32" s="21">
        <v>15</v>
      </c>
      <c r="AD32" s="47">
        <v>30</v>
      </c>
    </row>
    <row r="33" spans="1:30" x14ac:dyDescent="0.25">
      <c r="A33" s="21" t="s">
        <v>10</v>
      </c>
      <c r="B33" s="17">
        <v>31</v>
      </c>
      <c r="D33" s="21" t="s">
        <v>10</v>
      </c>
      <c r="E33" s="17">
        <v>31</v>
      </c>
      <c r="G33" s="21" t="s">
        <v>10</v>
      </c>
      <c r="H33" s="17">
        <v>31</v>
      </c>
      <c r="J33" s="21" t="s">
        <v>10</v>
      </c>
      <c r="K33" s="17">
        <v>31</v>
      </c>
      <c r="M33" s="21" t="s">
        <v>24</v>
      </c>
      <c r="N33" s="17">
        <v>31</v>
      </c>
      <c r="P33" s="3"/>
      <c r="Q33" s="21" t="s">
        <v>10</v>
      </c>
      <c r="R33" s="47">
        <v>31</v>
      </c>
      <c r="T33" s="21" t="s">
        <v>10</v>
      </c>
      <c r="U33" s="47">
        <v>31</v>
      </c>
      <c r="W33" s="21" t="s">
        <v>10</v>
      </c>
      <c r="X33" s="47">
        <v>31</v>
      </c>
      <c r="Z33" s="21" t="s">
        <v>10</v>
      </c>
      <c r="AA33" s="47">
        <v>31</v>
      </c>
      <c r="AC33" s="21" t="s">
        <v>24</v>
      </c>
      <c r="AD33" s="47">
        <v>31</v>
      </c>
    </row>
    <row r="34" spans="1:30" x14ac:dyDescent="0.25">
      <c r="A34" s="21" t="s">
        <v>10</v>
      </c>
      <c r="B34" s="17">
        <v>32</v>
      </c>
      <c r="D34" s="21" t="s">
        <v>10</v>
      </c>
      <c r="E34" s="17">
        <v>32</v>
      </c>
      <c r="G34" s="21" t="s">
        <v>10</v>
      </c>
      <c r="H34" s="17">
        <v>32</v>
      </c>
      <c r="J34" s="21" t="s">
        <v>10</v>
      </c>
      <c r="K34" s="17">
        <v>32</v>
      </c>
      <c r="M34" s="21" t="s">
        <v>24</v>
      </c>
      <c r="N34" s="17">
        <v>32</v>
      </c>
      <c r="P34" s="3"/>
      <c r="Q34" s="21">
        <v>23</v>
      </c>
      <c r="R34" s="47">
        <v>32</v>
      </c>
      <c r="T34" s="21">
        <v>23</v>
      </c>
      <c r="U34" s="47">
        <v>32</v>
      </c>
      <c r="W34" s="21">
        <v>22</v>
      </c>
      <c r="X34" s="47">
        <v>32</v>
      </c>
      <c r="Z34" s="21">
        <v>19</v>
      </c>
      <c r="AA34" s="47">
        <v>32</v>
      </c>
      <c r="AC34" s="21">
        <v>16</v>
      </c>
      <c r="AD34" s="47">
        <v>32</v>
      </c>
    </row>
    <row r="35" spans="1:30" x14ac:dyDescent="0.25">
      <c r="A35" s="21" t="s">
        <v>10</v>
      </c>
      <c r="B35" s="17">
        <v>33</v>
      </c>
      <c r="D35" s="21" t="s">
        <v>10</v>
      </c>
      <c r="E35" s="17">
        <v>33</v>
      </c>
      <c r="G35" s="21" t="s">
        <v>10</v>
      </c>
      <c r="H35" s="17">
        <v>33</v>
      </c>
      <c r="J35" s="21">
        <v>7</v>
      </c>
      <c r="K35" s="17">
        <v>33</v>
      </c>
      <c r="M35" s="21">
        <v>6</v>
      </c>
      <c r="N35" s="17">
        <v>33</v>
      </c>
      <c r="P35" s="3"/>
      <c r="Q35" s="21" t="s">
        <v>10</v>
      </c>
      <c r="R35" s="47">
        <v>33</v>
      </c>
      <c r="T35" s="21" t="s">
        <v>10</v>
      </c>
      <c r="U35" s="47">
        <v>33</v>
      </c>
      <c r="W35" s="21" t="s">
        <v>10</v>
      </c>
      <c r="X35" s="47">
        <v>33</v>
      </c>
      <c r="Z35" s="21" t="s">
        <v>10</v>
      </c>
      <c r="AA35" s="47">
        <v>33</v>
      </c>
      <c r="AC35" s="21" t="s">
        <v>24</v>
      </c>
      <c r="AD35" s="47">
        <v>33</v>
      </c>
    </row>
    <row r="36" spans="1:30" x14ac:dyDescent="0.25">
      <c r="A36" s="21">
        <v>11</v>
      </c>
      <c r="B36" s="17">
        <v>34</v>
      </c>
      <c r="D36" s="21">
        <v>10</v>
      </c>
      <c r="E36" s="17">
        <v>34</v>
      </c>
      <c r="G36" s="21">
        <v>9</v>
      </c>
      <c r="H36" s="17">
        <v>34</v>
      </c>
      <c r="J36" s="21" t="s">
        <v>10</v>
      </c>
      <c r="K36" s="17">
        <v>34</v>
      </c>
      <c r="M36" s="21" t="s">
        <v>24</v>
      </c>
      <c r="N36" s="17">
        <v>34</v>
      </c>
      <c r="P36" s="3"/>
      <c r="Q36" s="21">
        <v>24</v>
      </c>
      <c r="R36" s="47">
        <v>34</v>
      </c>
      <c r="T36" s="21">
        <v>24</v>
      </c>
      <c r="U36" s="47">
        <v>34</v>
      </c>
      <c r="W36" s="21">
        <v>23</v>
      </c>
      <c r="X36" s="47">
        <v>34</v>
      </c>
      <c r="Z36" s="21">
        <v>20</v>
      </c>
      <c r="AA36" s="47">
        <v>34</v>
      </c>
      <c r="AC36" s="21">
        <v>17</v>
      </c>
      <c r="AD36" s="47">
        <v>34</v>
      </c>
    </row>
    <row r="37" spans="1:30" x14ac:dyDescent="0.25">
      <c r="A37" s="21" t="s">
        <v>10</v>
      </c>
      <c r="B37" s="17">
        <v>35</v>
      </c>
      <c r="D37" s="21" t="s">
        <v>10</v>
      </c>
      <c r="E37" s="17">
        <v>35</v>
      </c>
      <c r="G37" s="21" t="s">
        <v>10</v>
      </c>
      <c r="H37" s="17">
        <v>35</v>
      </c>
      <c r="J37" s="21" t="s">
        <v>10</v>
      </c>
      <c r="K37" s="17">
        <v>35</v>
      </c>
      <c r="M37" s="21" t="s">
        <v>24</v>
      </c>
      <c r="N37" s="17">
        <v>35</v>
      </c>
      <c r="P37" s="3"/>
      <c r="Q37" s="21" t="s">
        <v>10</v>
      </c>
      <c r="R37" s="47">
        <v>35</v>
      </c>
      <c r="T37" s="21" t="s">
        <v>10</v>
      </c>
      <c r="U37" s="47">
        <v>35</v>
      </c>
      <c r="W37" s="21" t="s">
        <v>10</v>
      </c>
      <c r="X37" s="47">
        <v>35</v>
      </c>
      <c r="Z37" s="21" t="s">
        <v>10</v>
      </c>
      <c r="AA37" s="47">
        <v>35</v>
      </c>
      <c r="AC37" s="21" t="s">
        <v>24</v>
      </c>
      <c r="AD37" s="47">
        <v>35</v>
      </c>
    </row>
    <row r="38" spans="1:30" x14ac:dyDescent="0.25">
      <c r="A38" s="21" t="s">
        <v>10</v>
      </c>
      <c r="B38" s="17">
        <v>36</v>
      </c>
      <c r="D38" s="21" t="s">
        <v>10</v>
      </c>
      <c r="E38" s="17">
        <v>36</v>
      </c>
      <c r="G38" s="21" t="s">
        <v>10</v>
      </c>
      <c r="H38" s="17">
        <v>36</v>
      </c>
      <c r="J38" s="21" t="s">
        <v>10</v>
      </c>
      <c r="K38" s="17">
        <v>36</v>
      </c>
      <c r="M38" s="21" t="s">
        <v>24</v>
      </c>
      <c r="N38" s="17">
        <v>36</v>
      </c>
      <c r="P38" s="3"/>
      <c r="Q38" s="21">
        <v>25</v>
      </c>
      <c r="R38" s="47">
        <v>36</v>
      </c>
      <c r="T38" s="21">
        <v>25</v>
      </c>
      <c r="U38" s="47">
        <v>36</v>
      </c>
      <c r="W38" s="21">
        <v>24</v>
      </c>
      <c r="X38" s="47">
        <v>36</v>
      </c>
      <c r="Z38" s="21">
        <v>21</v>
      </c>
      <c r="AA38" s="47">
        <v>36</v>
      </c>
      <c r="AC38" s="21">
        <v>18</v>
      </c>
      <c r="AD38" s="47">
        <v>36</v>
      </c>
    </row>
    <row r="39" spans="1:30" x14ac:dyDescent="0.25">
      <c r="A39" s="21" t="s">
        <v>10</v>
      </c>
      <c r="B39" s="17">
        <v>37</v>
      </c>
      <c r="D39" s="21" t="s">
        <v>10</v>
      </c>
      <c r="E39" s="17">
        <v>37</v>
      </c>
      <c r="G39" s="21" t="s">
        <v>10</v>
      </c>
      <c r="H39" s="17">
        <v>37</v>
      </c>
      <c r="J39" s="21">
        <v>8</v>
      </c>
      <c r="K39" s="17">
        <v>37</v>
      </c>
      <c r="M39" s="21" t="s">
        <v>24</v>
      </c>
      <c r="N39" s="17">
        <v>37</v>
      </c>
      <c r="P39" s="3"/>
      <c r="Q39" s="21" t="s">
        <v>10</v>
      </c>
      <c r="R39" s="47">
        <v>37</v>
      </c>
      <c r="T39" s="21" t="s">
        <v>10</v>
      </c>
      <c r="U39" s="47">
        <v>37</v>
      </c>
      <c r="W39" s="21" t="s">
        <v>10</v>
      </c>
      <c r="X39" s="47">
        <v>37</v>
      </c>
      <c r="Z39" s="21" t="s">
        <v>10</v>
      </c>
      <c r="AA39" s="47">
        <v>37</v>
      </c>
      <c r="AC39" s="21" t="s">
        <v>24</v>
      </c>
      <c r="AD39" s="47">
        <v>37</v>
      </c>
    </row>
    <row r="40" spans="1:30" x14ac:dyDescent="0.25">
      <c r="A40" s="21">
        <v>12</v>
      </c>
      <c r="B40" s="17">
        <v>38</v>
      </c>
      <c r="D40" s="21">
        <v>11</v>
      </c>
      <c r="E40" s="17">
        <v>38</v>
      </c>
      <c r="G40" s="21">
        <v>10</v>
      </c>
      <c r="H40" s="17">
        <v>38</v>
      </c>
      <c r="J40" s="21" t="s">
        <v>10</v>
      </c>
      <c r="K40" s="17">
        <v>38</v>
      </c>
      <c r="M40" s="21">
        <v>7</v>
      </c>
      <c r="N40" s="17">
        <v>38</v>
      </c>
      <c r="P40" s="3"/>
      <c r="Q40" s="21">
        <v>26</v>
      </c>
      <c r="R40" s="47">
        <v>38</v>
      </c>
      <c r="T40" s="21">
        <v>26</v>
      </c>
      <c r="U40" s="47">
        <v>38</v>
      </c>
      <c r="W40" s="21">
        <v>25</v>
      </c>
      <c r="X40" s="47">
        <v>38</v>
      </c>
      <c r="Z40" s="21">
        <v>22</v>
      </c>
      <c r="AA40" s="47">
        <v>38</v>
      </c>
      <c r="AC40" s="21">
        <v>19</v>
      </c>
      <c r="AD40" s="47">
        <v>38</v>
      </c>
    </row>
    <row r="41" spans="1:30" x14ac:dyDescent="0.25">
      <c r="A41" s="21" t="s">
        <v>10</v>
      </c>
      <c r="B41" s="17">
        <v>39</v>
      </c>
      <c r="D41" s="21" t="s">
        <v>10</v>
      </c>
      <c r="E41" s="17">
        <v>39</v>
      </c>
      <c r="G41" s="21" t="s">
        <v>10</v>
      </c>
      <c r="H41" s="17">
        <v>39</v>
      </c>
      <c r="J41" s="21" t="s">
        <v>10</v>
      </c>
      <c r="K41" s="17">
        <v>39</v>
      </c>
      <c r="M41" s="21" t="s">
        <v>24</v>
      </c>
      <c r="N41" s="17">
        <v>39</v>
      </c>
      <c r="P41" s="3"/>
      <c r="Q41" s="21" t="s">
        <v>10</v>
      </c>
      <c r="R41" s="47">
        <v>39</v>
      </c>
      <c r="T41" s="21" t="s">
        <v>10</v>
      </c>
      <c r="U41" s="47">
        <v>39</v>
      </c>
      <c r="W41" s="21" t="s">
        <v>10</v>
      </c>
      <c r="X41" s="47">
        <v>39</v>
      </c>
      <c r="Z41" s="21" t="s">
        <v>10</v>
      </c>
      <c r="AA41" s="47">
        <v>39</v>
      </c>
      <c r="AC41" s="21" t="s">
        <v>24</v>
      </c>
      <c r="AD41" s="47">
        <v>39</v>
      </c>
    </row>
    <row r="42" spans="1:30" x14ac:dyDescent="0.25">
      <c r="A42" s="21" t="s">
        <v>10</v>
      </c>
      <c r="B42" s="17">
        <v>40</v>
      </c>
      <c r="D42" s="21" t="s">
        <v>10</v>
      </c>
      <c r="E42" s="17">
        <v>40</v>
      </c>
      <c r="G42" s="21" t="s">
        <v>10</v>
      </c>
      <c r="H42" s="17">
        <v>40</v>
      </c>
      <c r="J42" s="21" t="s">
        <v>10</v>
      </c>
      <c r="K42" s="17">
        <v>40</v>
      </c>
      <c r="M42" s="21" t="s">
        <v>24</v>
      </c>
      <c r="N42" s="17">
        <v>40</v>
      </c>
      <c r="P42" s="3"/>
      <c r="Q42" s="21">
        <v>27</v>
      </c>
      <c r="R42" s="47">
        <v>40</v>
      </c>
      <c r="T42" s="21">
        <v>27</v>
      </c>
      <c r="U42" s="47">
        <v>40</v>
      </c>
      <c r="W42" s="21">
        <v>26</v>
      </c>
      <c r="X42" s="47">
        <v>40</v>
      </c>
      <c r="Z42" s="21">
        <v>23</v>
      </c>
      <c r="AA42" s="47">
        <v>40</v>
      </c>
      <c r="AC42" s="21">
        <v>20</v>
      </c>
      <c r="AD42" s="47">
        <v>40</v>
      </c>
    </row>
    <row r="43" spans="1:30" x14ac:dyDescent="0.25">
      <c r="A43" s="21" t="s">
        <v>10</v>
      </c>
      <c r="B43" s="17">
        <v>41</v>
      </c>
      <c r="D43" s="21" t="s">
        <v>10</v>
      </c>
      <c r="E43" s="17">
        <v>41</v>
      </c>
      <c r="G43" s="21" t="s">
        <v>10</v>
      </c>
      <c r="H43" s="17">
        <v>41</v>
      </c>
      <c r="J43" s="21">
        <v>9</v>
      </c>
      <c r="K43" s="17">
        <v>41</v>
      </c>
      <c r="M43" s="21" t="s">
        <v>24</v>
      </c>
      <c r="N43" s="17">
        <v>41</v>
      </c>
      <c r="P43" s="3"/>
      <c r="Q43" s="21" t="s">
        <v>10</v>
      </c>
      <c r="R43" s="47">
        <v>41</v>
      </c>
      <c r="T43" s="21" t="s">
        <v>10</v>
      </c>
      <c r="U43" s="47">
        <v>41</v>
      </c>
      <c r="W43" s="21" t="s">
        <v>10</v>
      </c>
      <c r="X43" s="47">
        <v>41</v>
      </c>
      <c r="Z43" s="21" t="s">
        <v>10</v>
      </c>
      <c r="AA43" s="47">
        <v>41</v>
      </c>
      <c r="AC43" s="21" t="s">
        <v>24</v>
      </c>
      <c r="AD43" s="47">
        <v>41</v>
      </c>
    </row>
    <row r="44" spans="1:30" x14ac:dyDescent="0.25">
      <c r="A44" s="21">
        <v>13</v>
      </c>
      <c r="B44" s="17">
        <v>42</v>
      </c>
      <c r="D44" s="21">
        <v>12</v>
      </c>
      <c r="E44" s="17">
        <v>42</v>
      </c>
      <c r="G44" s="21">
        <v>11</v>
      </c>
      <c r="H44" s="17">
        <v>42</v>
      </c>
      <c r="J44" s="21" t="s">
        <v>10</v>
      </c>
      <c r="K44" s="17">
        <v>42</v>
      </c>
      <c r="M44" s="21" t="s">
        <v>24</v>
      </c>
      <c r="N44" s="17">
        <v>42</v>
      </c>
      <c r="P44" s="3"/>
      <c r="Q44" s="21">
        <v>28</v>
      </c>
      <c r="R44" s="47">
        <v>42</v>
      </c>
      <c r="T44" s="21">
        <v>28</v>
      </c>
      <c r="U44" s="47">
        <v>42</v>
      </c>
      <c r="W44" s="21">
        <v>27</v>
      </c>
      <c r="X44" s="47">
        <v>42</v>
      </c>
      <c r="Z44" s="21">
        <v>24</v>
      </c>
      <c r="AA44" s="47">
        <v>42</v>
      </c>
      <c r="AC44" s="21">
        <v>21</v>
      </c>
      <c r="AD44" s="47">
        <v>42</v>
      </c>
    </row>
    <row r="45" spans="1:30" x14ac:dyDescent="0.25">
      <c r="A45" s="21" t="s">
        <v>10</v>
      </c>
      <c r="B45" s="17">
        <v>43</v>
      </c>
      <c r="D45" s="21" t="s">
        <v>10</v>
      </c>
      <c r="E45" s="17">
        <v>43</v>
      </c>
      <c r="G45" s="21" t="s">
        <v>10</v>
      </c>
      <c r="H45" s="17">
        <v>43</v>
      </c>
      <c r="J45" s="21" t="s">
        <v>10</v>
      </c>
      <c r="K45" s="17">
        <v>43</v>
      </c>
      <c r="M45" s="21" t="s">
        <v>24</v>
      </c>
      <c r="N45" s="17">
        <v>43</v>
      </c>
      <c r="P45" s="3"/>
      <c r="Q45" s="21" t="s">
        <v>10</v>
      </c>
      <c r="R45" s="47">
        <v>43</v>
      </c>
      <c r="T45" s="21" t="s">
        <v>10</v>
      </c>
      <c r="U45" s="47">
        <v>43</v>
      </c>
      <c r="W45" s="21" t="s">
        <v>10</v>
      </c>
      <c r="X45" s="47">
        <v>43</v>
      </c>
      <c r="Z45" s="21" t="s">
        <v>10</v>
      </c>
      <c r="AA45" s="47">
        <v>43</v>
      </c>
      <c r="AC45" s="21" t="s">
        <v>24</v>
      </c>
      <c r="AD45" s="47">
        <v>43</v>
      </c>
    </row>
    <row r="46" spans="1:30" x14ac:dyDescent="0.25">
      <c r="A46" s="21" t="s">
        <v>10</v>
      </c>
      <c r="B46" s="17">
        <v>44</v>
      </c>
      <c r="D46" s="21" t="s">
        <v>10</v>
      </c>
      <c r="E46" s="17">
        <v>44</v>
      </c>
      <c r="G46" s="21" t="s">
        <v>10</v>
      </c>
      <c r="H46" s="17">
        <v>44</v>
      </c>
      <c r="J46" s="21" t="s">
        <v>10</v>
      </c>
      <c r="K46" s="17">
        <v>44</v>
      </c>
      <c r="M46" s="21">
        <v>8</v>
      </c>
      <c r="N46" s="17">
        <v>44</v>
      </c>
      <c r="P46" s="3"/>
      <c r="Q46" s="21">
        <v>29</v>
      </c>
      <c r="R46" s="47">
        <v>44</v>
      </c>
      <c r="T46" s="21">
        <v>29</v>
      </c>
      <c r="U46" s="47">
        <v>44</v>
      </c>
      <c r="W46" s="21">
        <v>28</v>
      </c>
      <c r="X46" s="47">
        <v>44</v>
      </c>
      <c r="Z46" s="21">
        <v>25</v>
      </c>
      <c r="AA46" s="47">
        <v>44</v>
      </c>
      <c r="AC46" s="21">
        <v>22</v>
      </c>
      <c r="AD46" s="47">
        <v>44</v>
      </c>
    </row>
    <row r="47" spans="1:30" x14ac:dyDescent="0.25">
      <c r="A47" s="21" t="s">
        <v>10</v>
      </c>
      <c r="B47" s="17">
        <v>45</v>
      </c>
      <c r="D47" s="21" t="s">
        <v>10</v>
      </c>
      <c r="E47" s="17">
        <v>45</v>
      </c>
      <c r="G47" s="21" t="s">
        <v>10</v>
      </c>
      <c r="H47" s="17">
        <v>45</v>
      </c>
      <c r="J47" s="21">
        <v>10</v>
      </c>
      <c r="K47" s="17">
        <v>45</v>
      </c>
      <c r="M47" s="21" t="s">
        <v>24</v>
      </c>
      <c r="N47" s="17">
        <v>45</v>
      </c>
      <c r="P47" s="3"/>
      <c r="Q47" s="21" t="s">
        <v>10</v>
      </c>
      <c r="R47" s="47">
        <v>45</v>
      </c>
      <c r="T47" s="21" t="s">
        <v>10</v>
      </c>
      <c r="U47" s="47">
        <v>45</v>
      </c>
      <c r="W47" s="21" t="s">
        <v>10</v>
      </c>
      <c r="X47" s="47">
        <v>45</v>
      </c>
      <c r="Z47" s="21" t="s">
        <v>10</v>
      </c>
      <c r="AA47" s="47">
        <v>45</v>
      </c>
      <c r="AC47" s="21" t="s">
        <v>24</v>
      </c>
      <c r="AD47" s="47">
        <v>45</v>
      </c>
    </row>
    <row r="48" spans="1:30" x14ac:dyDescent="0.25">
      <c r="A48" s="21">
        <v>14</v>
      </c>
      <c r="B48" s="17">
        <v>46</v>
      </c>
      <c r="D48" s="21">
        <v>13</v>
      </c>
      <c r="E48" s="17">
        <v>46</v>
      </c>
      <c r="G48" s="21">
        <v>12</v>
      </c>
      <c r="H48" s="17">
        <v>46</v>
      </c>
      <c r="J48" s="21" t="s">
        <v>10</v>
      </c>
      <c r="K48" s="17">
        <v>46</v>
      </c>
      <c r="M48" s="21" t="s">
        <v>24</v>
      </c>
      <c r="N48" s="17">
        <v>46</v>
      </c>
      <c r="P48" s="3"/>
      <c r="Q48" s="21" t="s">
        <v>10</v>
      </c>
      <c r="R48" s="47">
        <v>46</v>
      </c>
      <c r="T48" s="21" t="s">
        <v>10</v>
      </c>
      <c r="U48" s="47">
        <v>46</v>
      </c>
      <c r="W48" s="21" t="s">
        <v>10</v>
      </c>
      <c r="X48" s="47">
        <v>46</v>
      </c>
      <c r="Z48" s="21">
        <v>26</v>
      </c>
      <c r="AA48" s="47">
        <v>46</v>
      </c>
      <c r="AC48" s="21" t="s">
        <v>24</v>
      </c>
      <c r="AD48" s="47">
        <v>46</v>
      </c>
    </row>
    <row r="49" spans="1:30" x14ac:dyDescent="0.25">
      <c r="A49" s="21" t="s">
        <v>10</v>
      </c>
      <c r="B49" s="17">
        <v>47</v>
      </c>
      <c r="D49" s="21" t="s">
        <v>10</v>
      </c>
      <c r="E49" s="17">
        <v>47</v>
      </c>
      <c r="G49" s="21" t="s">
        <v>10</v>
      </c>
      <c r="H49" s="17">
        <v>47</v>
      </c>
      <c r="J49" s="21" t="s">
        <v>10</v>
      </c>
      <c r="K49" s="17">
        <v>47</v>
      </c>
      <c r="M49" s="21" t="s">
        <v>24</v>
      </c>
      <c r="N49" s="17">
        <v>47</v>
      </c>
      <c r="P49" s="3"/>
      <c r="Q49" s="21">
        <v>30</v>
      </c>
      <c r="R49" s="47">
        <v>47</v>
      </c>
      <c r="T49" s="21">
        <v>30</v>
      </c>
      <c r="U49" s="47">
        <v>47</v>
      </c>
      <c r="W49" s="21">
        <v>29</v>
      </c>
      <c r="X49" s="47">
        <v>47</v>
      </c>
      <c r="Z49" s="21" t="s">
        <v>10</v>
      </c>
      <c r="AA49" s="47">
        <v>47</v>
      </c>
      <c r="AC49" s="21">
        <v>23</v>
      </c>
      <c r="AD49" s="47">
        <v>47</v>
      </c>
    </row>
    <row r="50" spans="1:30" x14ac:dyDescent="0.25">
      <c r="A50" s="21" t="s">
        <v>10</v>
      </c>
      <c r="B50" s="17">
        <v>48</v>
      </c>
      <c r="D50" s="21" t="s">
        <v>10</v>
      </c>
      <c r="E50" s="17">
        <v>48</v>
      </c>
      <c r="G50" s="21" t="s">
        <v>10</v>
      </c>
      <c r="H50" s="17">
        <v>48</v>
      </c>
      <c r="J50" s="21" t="s">
        <v>10</v>
      </c>
      <c r="K50" s="17">
        <v>48</v>
      </c>
      <c r="M50" s="21" t="s">
        <v>24</v>
      </c>
      <c r="N50" s="17">
        <v>48</v>
      </c>
      <c r="P50" s="3"/>
      <c r="Q50" s="21" t="s">
        <v>10</v>
      </c>
      <c r="R50" s="47">
        <v>48</v>
      </c>
      <c r="T50" s="21" t="s">
        <v>10</v>
      </c>
      <c r="U50" s="47">
        <v>48</v>
      </c>
      <c r="W50" s="21" t="s">
        <v>10</v>
      </c>
      <c r="X50" s="47">
        <v>48</v>
      </c>
      <c r="Z50" s="21">
        <v>27</v>
      </c>
      <c r="AA50" s="47">
        <v>48</v>
      </c>
      <c r="AC50" s="21" t="s">
        <v>24</v>
      </c>
      <c r="AD50" s="47">
        <v>48</v>
      </c>
    </row>
    <row r="51" spans="1:30" x14ac:dyDescent="0.25">
      <c r="A51" s="21" t="s">
        <v>10</v>
      </c>
      <c r="B51" s="17">
        <v>49</v>
      </c>
      <c r="D51" s="21" t="s">
        <v>10</v>
      </c>
      <c r="E51" s="17">
        <v>49</v>
      </c>
      <c r="G51" s="21" t="s">
        <v>10</v>
      </c>
      <c r="H51" s="17">
        <v>49</v>
      </c>
      <c r="J51" s="21" t="s">
        <v>10</v>
      </c>
      <c r="K51" s="17">
        <v>49</v>
      </c>
      <c r="M51" s="21" t="s">
        <v>24</v>
      </c>
      <c r="N51" s="17">
        <v>49</v>
      </c>
      <c r="P51" s="3"/>
      <c r="Q51" s="21" t="s">
        <v>10</v>
      </c>
      <c r="R51" s="47">
        <v>49</v>
      </c>
      <c r="T51" s="21" t="s">
        <v>10</v>
      </c>
      <c r="U51" s="47">
        <v>49</v>
      </c>
      <c r="W51" s="21" t="s">
        <v>10</v>
      </c>
      <c r="X51" s="47">
        <v>49</v>
      </c>
      <c r="Z51" s="21" t="s">
        <v>10</v>
      </c>
      <c r="AA51" s="47">
        <v>49</v>
      </c>
      <c r="AC51" s="21" t="s">
        <v>24</v>
      </c>
      <c r="AD51" s="47">
        <v>49</v>
      </c>
    </row>
    <row r="52" spans="1:30" x14ac:dyDescent="0.25">
      <c r="A52" s="21">
        <v>15</v>
      </c>
      <c r="B52" s="17">
        <v>50</v>
      </c>
      <c r="D52" s="21">
        <v>14</v>
      </c>
      <c r="E52" s="17">
        <v>50</v>
      </c>
      <c r="G52" s="21">
        <v>13</v>
      </c>
      <c r="H52" s="17">
        <v>50</v>
      </c>
      <c r="J52" s="21">
        <v>11</v>
      </c>
      <c r="K52" s="17">
        <v>50</v>
      </c>
      <c r="M52" s="21">
        <v>9</v>
      </c>
      <c r="N52" s="17">
        <v>50</v>
      </c>
      <c r="P52" s="3"/>
      <c r="Q52" s="21">
        <v>31</v>
      </c>
      <c r="R52" s="47">
        <v>50</v>
      </c>
      <c r="T52" s="21">
        <v>31</v>
      </c>
      <c r="U52" s="47">
        <v>50</v>
      </c>
      <c r="W52" s="21">
        <v>30</v>
      </c>
      <c r="X52" s="47">
        <v>50</v>
      </c>
      <c r="Z52" s="21">
        <v>28</v>
      </c>
      <c r="AA52" s="47">
        <v>50</v>
      </c>
      <c r="AC52" s="21">
        <v>24</v>
      </c>
      <c r="AD52" s="47">
        <v>50</v>
      </c>
    </row>
    <row r="53" spans="1:30" x14ac:dyDescent="0.25">
      <c r="A53" s="21" t="s">
        <v>10</v>
      </c>
      <c r="B53" s="17">
        <v>51</v>
      </c>
      <c r="D53" s="21" t="s">
        <v>10</v>
      </c>
      <c r="E53" s="17">
        <v>51</v>
      </c>
      <c r="G53" s="21" t="s">
        <v>10</v>
      </c>
      <c r="H53" s="17">
        <v>51</v>
      </c>
      <c r="J53" s="21" t="s">
        <v>10</v>
      </c>
      <c r="K53" s="17">
        <v>51</v>
      </c>
      <c r="M53" s="21" t="s">
        <v>24</v>
      </c>
      <c r="N53" s="17">
        <v>51</v>
      </c>
      <c r="P53" s="3"/>
      <c r="Q53" s="21" t="s">
        <v>10</v>
      </c>
      <c r="R53" s="47">
        <v>51</v>
      </c>
      <c r="T53" s="21" t="s">
        <v>10</v>
      </c>
      <c r="U53" s="47">
        <v>51</v>
      </c>
      <c r="W53" s="21" t="s">
        <v>10</v>
      </c>
      <c r="X53" s="47">
        <v>51</v>
      </c>
      <c r="Z53" s="21" t="s">
        <v>10</v>
      </c>
      <c r="AA53" s="47">
        <v>51</v>
      </c>
      <c r="AC53" s="21" t="s">
        <v>24</v>
      </c>
      <c r="AD53" s="47">
        <v>51</v>
      </c>
    </row>
    <row r="54" spans="1:30" x14ac:dyDescent="0.25">
      <c r="A54" s="21" t="s">
        <v>10</v>
      </c>
      <c r="B54" s="17">
        <v>52</v>
      </c>
      <c r="D54" s="21" t="s">
        <v>10</v>
      </c>
      <c r="E54" s="17">
        <v>52</v>
      </c>
      <c r="G54" s="21" t="s">
        <v>10</v>
      </c>
      <c r="H54" s="17">
        <v>52</v>
      </c>
      <c r="J54" s="21" t="s">
        <v>10</v>
      </c>
      <c r="K54" s="17">
        <v>52</v>
      </c>
      <c r="M54" s="21" t="s">
        <v>24</v>
      </c>
      <c r="N54" s="17">
        <v>52</v>
      </c>
      <c r="P54" s="3"/>
      <c r="Q54" s="21">
        <v>32</v>
      </c>
      <c r="R54" s="47">
        <v>52</v>
      </c>
      <c r="T54" s="21">
        <v>32</v>
      </c>
      <c r="U54" s="47">
        <v>52</v>
      </c>
      <c r="W54" s="21">
        <v>31</v>
      </c>
      <c r="X54" s="47">
        <v>52</v>
      </c>
      <c r="Z54" s="21">
        <v>29</v>
      </c>
      <c r="AA54" s="47">
        <v>52</v>
      </c>
      <c r="AC54" s="21">
        <v>25</v>
      </c>
      <c r="AD54" s="47">
        <v>52</v>
      </c>
    </row>
    <row r="55" spans="1:30" x14ac:dyDescent="0.25">
      <c r="A55" s="21" t="s">
        <v>10</v>
      </c>
      <c r="B55" s="17">
        <v>53</v>
      </c>
      <c r="D55" s="21" t="s">
        <v>10</v>
      </c>
      <c r="E55" s="17">
        <v>53</v>
      </c>
      <c r="G55" s="21">
        <v>14</v>
      </c>
      <c r="H55" s="17">
        <v>53</v>
      </c>
      <c r="J55" s="21" t="s">
        <v>10</v>
      </c>
      <c r="K55" s="17">
        <v>53</v>
      </c>
      <c r="M55" s="21" t="s">
        <v>24</v>
      </c>
      <c r="N55" s="17">
        <v>53</v>
      </c>
      <c r="P55" s="3"/>
      <c r="Q55" s="21" t="s">
        <v>10</v>
      </c>
      <c r="R55" s="47">
        <v>53</v>
      </c>
      <c r="T55" s="21" t="s">
        <v>10</v>
      </c>
      <c r="U55" s="47">
        <v>53</v>
      </c>
      <c r="W55" s="21" t="s">
        <v>10</v>
      </c>
      <c r="X55" s="47">
        <v>53</v>
      </c>
      <c r="Z55" s="21" t="s">
        <v>10</v>
      </c>
      <c r="AA55" s="47">
        <v>53</v>
      </c>
      <c r="AC55" s="21" t="s">
        <v>24</v>
      </c>
      <c r="AD55" s="47">
        <v>53</v>
      </c>
    </row>
    <row r="56" spans="1:30" x14ac:dyDescent="0.25">
      <c r="A56" s="21">
        <v>16</v>
      </c>
      <c r="B56" s="17">
        <v>54</v>
      </c>
      <c r="D56" s="21">
        <v>15</v>
      </c>
      <c r="E56" s="17">
        <v>54</v>
      </c>
      <c r="G56" s="21" t="s">
        <v>10</v>
      </c>
      <c r="H56" s="17">
        <v>54</v>
      </c>
      <c r="J56" s="21">
        <v>12</v>
      </c>
      <c r="K56" s="17">
        <v>54</v>
      </c>
      <c r="M56" s="21">
        <v>10</v>
      </c>
      <c r="N56" s="17">
        <v>54</v>
      </c>
      <c r="P56" s="3"/>
      <c r="Q56" s="21">
        <v>33</v>
      </c>
      <c r="R56" s="47">
        <v>54</v>
      </c>
      <c r="T56" s="21">
        <v>33</v>
      </c>
      <c r="U56" s="47">
        <v>54</v>
      </c>
      <c r="W56" s="21">
        <v>32</v>
      </c>
      <c r="X56" s="47">
        <v>54</v>
      </c>
      <c r="Z56" s="21">
        <v>30</v>
      </c>
      <c r="AA56" s="47">
        <v>54</v>
      </c>
      <c r="AC56" s="21">
        <v>26</v>
      </c>
      <c r="AD56" s="47">
        <v>54</v>
      </c>
    </row>
    <row r="57" spans="1:30" x14ac:dyDescent="0.25">
      <c r="A57" s="21" t="s">
        <v>10</v>
      </c>
      <c r="B57" s="17">
        <v>55</v>
      </c>
      <c r="D57" s="21" t="s">
        <v>10</v>
      </c>
      <c r="E57" s="17">
        <v>55</v>
      </c>
      <c r="G57" s="21" t="s">
        <v>10</v>
      </c>
      <c r="H57" s="17">
        <v>55</v>
      </c>
      <c r="J57" s="21" t="s">
        <v>10</v>
      </c>
      <c r="K57" s="17">
        <v>55</v>
      </c>
      <c r="M57" s="21" t="s">
        <v>24</v>
      </c>
      <c r="N57" s="17">
        <v>55</v>
      </c>
      <c r="P57" s="3"/>
      <c r="Q57" s="21" t="s">
        <v>10</v>
      </c>
      <c r="R57" s="47">
        <v>55</v>
      </c>
      <c r="T57" s="21" t="s">
        <v>10</v>
      </c>
      <c r="U57" s="47">
        <v>55</v>
      </c>
      <c r="W57" s="21">
        <v>33</v>
      </c>
      <c r="X57" s="47">
        <v>55</v>
      </c>
      <c r="Z57" s="21" t="s">
        <v>10</v>
      </c>
      <c r="AA57" s="47">
        <v>55</v>
      </c>
      <c r="AC57" s="21" t="s">
        <v>24</v>
      </c>
      <c r="AD57" s="47">
        <v>55</v>
      </c>
    </row>
    <row r="58" spans="1:30" x14ac:dyDescent="0.25">
      <c r="A58" s="21" t="s">
        <v>10</v>
      </c>
      <c r="B58" s="17">
        <v>56</v>
      </c>
      <c r="D58" s="21" t="s">
        <v>10</v>
      </c>
      <c r="E58" s="17">
        <v>56</v>
      </c>
      <c r="G58" s="21">
        <v>15</v>
      </c>
      <c r="H58" s="17">
        <v>56</v>
      </c>
      <c r="J58" s="21" t="s">
        <v>10</v>
      </c>
      <c r="K58" s="17">
        <v>56</v>
      </c>
      <c r="M58" s="21" t="s">
        <v>24</v>
      </c>
      <c r="N58" s="17">
        <v>56</v>
      </c>
      <c r="P58" s="3"/>
      <c r="Q58" s="21">
        <v>34</v>
      </c>
      <c r="R58" s="47">
        <v>56</v>
      </c>
      <c r="T58" s="21">
        <v>34</v>
      </c>
      <c r="U58" s="47">
        <v>56</v>
      </c>
      <c r="W58" s="21">
        <v>34</v>
      </c>
      <c r="X58" s="47">
        <v>56</v>
      </c>
      <c r="Z58" s="21">
        <v>31</v>
      </c>
      <c r="AA58" s="47">
        <v>56</v>
      </c>
      <c r="AC58" s="21">
        <v>27</v>
      </c>
      <c r="AD58" s="47">
        <v>56</v>
      </c>
    </row>
    <row r="59" spans="1:30" x14ac:dyDescent="0.25">
      <c r="A59" s="21">
        <v>17</v>
      </c>
      <c r="B59" s="17">
        <v>57</v>
      </c>
      <c r="D59" s="21">
        <v>16</v>
      </c>
      <c r="E59" s="17">
        <v>57</v>
      </c>
      <c r="G59" s="21" t="s">
        <v>10</v>
      </c>
      <c r="H59" s="17">
        <v>57</v>
      </c>
      <c r="J59" s="21">
        <v>13</v>
      </c>
      <c r="K59" s="17">
        <v>57</v>
      </c>
      <c r="M59" s="21">
        <v>11</v>
      </c>
      <c r="N59" s="17">
        <v>57</v>
      </c>
      <c r="P59" s="3"/>
      <c r="Q59" s="21">
        <v>35</v>
      </c>
      <c r="R59" s="47">
        <v>57</v>
      </c>
      <c r="T59" s="21">
        <v>35</v>
      </c>
      <c r="U59" s="47">
        <v>57</v>
      </c>
      <c r="W59" s="21">
        <v>35</v>
      </c>
      <c r="X59" s="47">
        <v>57</v>
      </c>
      <c r="Z59" s="21">
        <v>32</v>
      </c>
      <c r="AA59" s="47">
        <v>57</v>
      </c>
      <c r="AC59" s="21">
        <v>28</v>
      </c>
      <c r="AD59" s="47">
        <v>57</v>
      </c>
    </row>
    <row r="60" spans="1:30" x14ac:dyDescent="0.25">
      <c r="A60" s="21" t="s">
        <v>10</v>
      </c>
      <c r="B60" s="17">
        <v>58</v>
      </c>
      <c r="D60" s="21" t="s">
        <v>10</v>
      </c>
      <c r="E60" s="17">
        <v>58</v>
      </c>
      <c r="G60" s="21">
        <v>16</v>
      </c>
      <c r="H60" s="17">
        <v>58</v>
      </c>
      <c r="J60" s="21" t="s">
        <v>10</v>
      </c>
      <c r="K60" s="17">
        <v>58</v>
      </c>
      <c r="M60" s="21" t="s">
        <v>24</v>
      </c>
      <c r="N60" s="17">
        <v>58</v>
      </c>
      <c r="P60" s="3"/>
      <c r="Q60" s="21">
        <v>36</v>
      </c>
      <c r="R60" s="47">
        <v>58</v>
      </c>
      <c r="T60" s="21">
        <v>36</v>
      </c>
      <c r="U60" s="47">
        <v>58</v>
      </c>
      <c r="W60" s="21">
        <v>36</v>
      </c>
      <c r="X60" s="47">
        <v>58</v>
      </c>
      <c r="Z60" s="21">
        <v>33</v>
      </c>
      <c r="AA60" s="47">
        <v>58</v>
      </c>
      <c r="AC60" s="21">
        <v>29</v>
      </c>
      <c r="AD60" s="47">
        <v>58</v>
      </c>
    </row>
    <row r="61" spans="1:30" x14ac:dyDescent="0.25">
      <c r="A61" s="21">
        <v>18</v>
      </c>
      <c r="B61" s="17">
        <v>59</v>
      </c>
      <c r="D61" s="21">
        <v>17</v>
      </c>
      <c r="E61" s="17">
        <v>59</v>
      </c>
      <c r="G61" s="21" t="s">
        <v>10</v>
      </c>
      <c r="H61" s="17">
        <v>59</v>
      </c>
      <c r="J61" s="21" t="s">
        <v>10</v>
      </c>
      <c r="K61" s="17">
        <v>59</v>
      </c>
      <c r="M61" s="21">
        <v>12</v>
      </c>
      <c r="N61" s="17">
        <v>59</v>
      </c>
      <c r="P61" s="3"/>
      <c r="Q61" s="21">
        <v>37</v>
      </c>
      <c r="R61" s="47">
        <v>59</v>
      </c>
      <c r="T61" s="21">
        <v>37</v>
      </c>
      <c r="U61" s="47">
        <v>59</v>
      </c>
      <c r="W61" s="21">
        <v>37</v>
      </c>
      <c r="X61" s="47">
        <v>59</v>
      </c>
      <c r="Z61" s="21">
        <v>34</v>
      </c>
      <c r="AA61" s="47">
        <v>59</v>
      </c>
      <c r="AC61" s="21">
        <v>30</v>
      </c>
      <c r="AD61" s="47">
        <v>59</v>
      </c>
    </row>
    <row r="62" spans="1:30" x14ac:dyDescent="0.25">
      <c r="A62" s="21" t="s">
        <v>10</v>
      </c>
      <c r="B62" s="17">
        <v>60</v>
      </c>
      <c r="D62" s="21">
        <v>18</v>
      </c>
      <c r="E62" s="17">
        <v>60</v>
      </c>
      <c r="G62" s="21">
        <v>17</v>
      </c>
      <c r="H62" s="17">
        <v>60</v>
      </c>
      <c r="J62" s="21">
        <v>14</v>
      </c>
      <c r="K62" s="17">
        <v>60</v>
      </c>
      <c r="M62" s="21" t="s">
        <v>24</v>
      </c>
      <c r="N62" s="17">
        <v>60</v>
      </c>
      <c r="P62" s="3"/>
      <c r="Q62" s="21">
        <v>38</v>
      </c>
      <c r="R62" s="47">
        <v>60</v>
      </c>
      <c r="T62" s="21">
        <v>38</v>
      </c>
      <c r="U62" s="47">
        <v>60</v>
      </c>
      <c r="W62" s="21">
        <v>38</v>
      </c>
      <c r="X62" s="47">
        <v>60</v>
      </c>
      <c r="Z62" s="21">
        <v>36</v>
      </c>
      <c r="AA62" s="47">
        <v>60</v>
      </c>
      <c r="AC62" s="21">
        <v>31</v>
      </c>
      <c r="AD62" s="47">
        <v>60</v>
      </c>
    </row>
    <row r="63" spans="1:30" x14ac:dyDescent="0.25">
      <c r="A63" s="21">
        <v>19</v>
      </c>
      <c r="B63" s="17">
        <v>61</v>
      </c>
      <c r="D63" s="21">
        <v>19</v>
      </c>
      <c r="E63" s="17">
        <v>61</v>
      </c>
      <c r="G63" s="21" t="s">
        <v>10</v>
      </c>
      <c r="H63" s="17">
        <v>61</v>
      </c>
      <c r="J63" s="21" t="s">
        <v>10</v>
      </c>
      <c r="K63" s="17">
        <v>61</v>
      </c>
      <c r="M63" s="21">
        <v>13</v>
      </c>
      <c r="N63" s="17">
        <v>61</v>
      </c>
      <c r="P63" s="3"/>
      <c r="Q63" s="21">
        <v>40</v>
      </c>
      <c r="R63" s="47">
        <v>61</v>
      </c>
      <c r="T63" s="21">
        <v>40</v>
      </c>
      <c r="U63" s="47">
        <v>61</v>
      </c>
      <c r="W63" s="21">
        <v>40</v>
      </c>
      <c r="X63" s="47">
        <v>61</v>
      </c>
      <c r="Z63" s="21">
        <v>38</v>
      </c>
      <c r="AA63" s="47">
        <v>61</v>
      </c>
      <c r="AC63" s="21">
        <v>33</v>
      </c>
      <c r="AD63" s="47">
        <v>61</v>
      </c>
    </row>
    <row r="64" spans="1:30" x14ac:dyDescent="0.25">
      <c r="A64" s="21" t="s">
        <v>10</v>
      </c>
      <c r="B64" s="17">
        <v>62</v>
      </c>
      <c r="D64" s="21">
        <v>20</v>
      </c>
      <c r="E64" s="17">
        <v>62</v>
      </c>
      <c r="G64" s="21">
        <v>18</v>
      </c>
      <c r="H64" s="17">
        <v>62</v>
      </c>
      <c r="J64" s="21">
        <v>15</v>
      </c>
      <c r="K64" s="17">
        <v>62</v>
      </c>
      <c r="M64" s="21" t="s">
        <v>24</v>
      </c>
      <c r="N64" s="17">
        <v>62</v>
      </c>
      <c r="P64" s="3"/>
      <c r="Q64" s="21">
        <v>42</v>
      </c>
      <c r="R64" s="47">
        <v>62</v>
      </c>
      <c r="T64" s="21">
        <v>42</v>
      </c>
      <c r="U64" s="47">
        <v>62</v>
      </c>
      <c r="W64" s="21">
        <v>42</v>
      </c>
      <c r="X64" s="47">
        <v>62</v>
      </c>
      <c r="Z64" s="21">
        <v>40</v>
      </c>
      <c r="AA64" s="47">
        <v>62</v>
      </c>
      <c r="AC64" s="21">
        <v>35</v>
      </c>
      <c r="AD64" s="47">
        <v>62</v>
      </c>
    </row>
    <row r="65" spans="1:30" x14ac:dyDescent="0.25">
      <c r="A65" s="21">
        <v>20</v>
      </c>
      <c r="B65" s="17">
        <v>63</v>
      </c>
      <c r="D65" s="21">
        <v>21</v>
      </c>
      <c r="E65" s="17">
        <v>63</v>
      </c>
      <c r="G65" s="21">
        <v>19</v>
      </c>
      <c r="H65" s="17">
        <v>63</v>
      </c>
      <c r="J65" s="21">
        <v>16</v>
      </c>
      <c r="K65" s="17">
        <v>63</v>
      </c>
      <c r="M65" s="21">
        <v>14</v>
      </c>
      <c r="N65" s="17">
        <v>63</v>
      </c>
      <c r="P65" s="3"/>
      <c r="Q65" s="21">
        <v>44</v>
      </c>
      <c r="R65" s="47">
        <v>63</v>
      </c>
      <c r="T65" s="21">
        <v>44</v>
      </c>
      <c r="U65" s="47">
        <v>63</v>
      </c>
      <c r="W65" s="21">
        <v>44</v>
      </c>
      <c r="X65" s="47">
        <v>63</v>
      </c>
      <c r="Z65" s="21">
        <v>42</v>
      </c>
      <c r="AA65" s="47">
        <v>63</v>
      </c>
      <c r="AC65" s="21">
        <v>37</v>
      </c>
      <c r="AD65" s="47">
        <v>63</v>
      </c>
    </row>
    <row r="66" spans="1:30" x14ac:dyDescent="0.25">
      <c r="A66" s="21">
        <v>21</v>
      </c>
      <c r="B66" s="17">
        <v>64</v>
      </c>
      <c r="D66" s="21">
        <v>22</v>
      </c>
      <c r="E66" s="17">
        <v>64</v>
      </c>
      <c r="G66" s="21">
        <v>20</v>
      </c>
      <c r="H66" s="17">
        <v>64</v>
      </c>
      <c r="J66" s="21">
        <v>17</v>
      </c>
      <c r="K66" s="17">
        <v>64</v>
      </c>
      <c r="M66" s="21" t="s">
        <v>24</v>
      </c>
      <c r="N66" s="17">
        <v>64</v>
      </c>
      <c r="P66" s="3"/>
      <c r="Q66" s="21">
        <v>46</v>
      </c>
      <c r="R66" s="47">
        <v>64</v>
      </c>
      <c r="T66" s="21">
        <v>46</v>
      </c>
      <c r="U66" s="47">
        <v>64</v>
      </c>
      <c r="W66" s="21">
        <v>46</v>
      </c>
      <c r="X66" s="47">
        <v>64</v>
      </c>
      <c r="Z66" s="21">
        <v>44</v>
      </c>
      <c r="AA66" s="47">
        <v>64</v>
      </c>
      <c r="AC66" s="21">
        <v>39</v>
      </c>
      <c r="AD66" s="47">
        <v>64</v>
      </c>
    </row>
    <row r="67" spans="1:30" x14ac:dyDescent="0.25">
      <c r="A67" s="21">
        <v>22</v>
      </c>
      <c r="B67" s="17">
        <v>65</v>
      </c>
      <c r="D67" s="21">
        <v>23</v>
      </c>
      <c r="E67" s="17">
        <v>65</v>
      </c>
      <c r="G67" s="21">
        <v>21</v>
      </c>
      <c r="H67" s="17">
        <v>65</v>
      </c>
      <c r="J67" s="21">
        <v>18</v>
      </c>
      <c r="K67" s="17">
        <v>65</v>
      </c>
      <c r="M67" s="21">
        <v>15</v>
      </c>
      <c r="N67" s="17">
        <v>65</v>
      </c>
      <c r="P67" s="3"/>
      <c r="Q67" s="21">
        <v>48</v>
      </c>
      <c r="R67" s="47">
        <v>65</v>
      </c>
      <c r="T67" s="21">
        <v>48</v>
      </c>
      <c r="U67" s="47">
        <v>65</v>
      </c>
      <c r="W67" s="21">
        <v>48</v>
      </c>
      <c r="X67" s="47">
        <v>65</v>
      </c>
      <c r="Z67" s="21">
        <v>46</v>
      </c>
      <c r="AA67" s="47">
        <v>65</v>
      </c>
      <c r="AC67" s="21">
        <v>41</v>
      </c>
      <c r="AD67" s="47">
        <v>65</v>
      </c>
    </row>
    <row r="68" spans="1:30" x14ac:dyDescent="0.25">
      <c r="A68" s="21">
        <v>23</v>
      </c>
      <c r="B68" s="17">
        <v>66</v>
      </c>
      <c r="D68" s="21">
        <v>24</v>
      </c>
      <c r="E68" s="17">
        <v>66</v>
      </c>
      <c r="G68" s="21">
        <v>22</v>
      </c>
      <c r="H68" s="17">
        <v>66</v>
      </c>
      <c r="J68" s="21">
        <v>19</v>
      </c>
      <c r="K68" s="17">
        <v>66</v>
      </c>
      <c r="M68" s="21" t="s">
        <v>24</v>
      </c>
      <c r="N68" s="17">
        <v>66</v>
      </c>
      <c r="P68" s="3"/>
      <c r="Q68" s="21">
        <v>51</v>
      </c>
      <c r="R68" s="47">
        <v>66</v>
      </c>
      <c r="T68" s="21">
        <v>51</v>
      </c>
      <c r="U68" s="47">
        <v>66</v>
      </c>
      <c r="W68" s="21">
        <v>50</v>
      </c>
      <c r="X68" s="47">
        <v>66</v>
      </c>
      <c r="Z68" s="21">
        <v>48</v>
      </c>
      <c r="AA68" s="47">
        <v>66</v>
      </c>
      <c r="AC68" s="21">
        <v>43</v>
      </c>
      <c r="AD68" s="47">
        <v>66</v>
      </c>
    </row>
    <row r="69" spans="1:30" x14ac:dyDescent="0.25">
      <c r="A69" s="21">
        <v>24</v>
      </c>
      <c r="B69" s="16">
        <v>67</v>
      </c>
      <c r="D69" s="21">
        <v>25</v>
      </c>
      <c r="E69" s="16">
        <v>67</v>
      </c>
      <c r="G69" s="21">
        <v>23</v>
      </c>
      <c r="H69" s="16">
        <v>67</v>
      </c>
      <c r="J69" s="21">
        <v>20</v>
      </c>
      <c r="K69" s="16">
        <v>67</v>
      </c>
      <c r="M69" s="21">
        <v>16</v>
      </c>
      <c r="N69" s="16">
        <v>67</v>
      </c>
      <c r="P69" s="3"/>
      <c r="Q69" s="21">
        <v>54</v>
      </c>
      <c r="R69" s="48">
        <v>67</v>
      </c>
      <c r="T69" s="21">
        <v>54</v>
      </c>
      <c r="U69" s="48">
        <v>67</v>
      </c>
      <c r="W69" s="21">
        <v>52</v>
      </c>
      <c r="X69" s="48">
        <v>67</v>
      </c>
      <c r="Z69" s="21">
        <v>50</v>
      </c>
      <c r="AA69" s="48">
        <v>67</v>
      </c>
      <c r="AC69" s="21">
        <v>46</v>
      </c>
      <c r="AD69" s="48">
        <v>67</v>
      </c>
    </row>
    <row r="70" spans="1:30" x14ac:dyDescent="0.25">
      <c r="A70" s="21">
        <v>26</v>
      </c>
      <c r="B70" s="16">
        <v>68</v>
      </c>
      <c r="D70" s="21">
        <v>26</v>
      </c>
      <c r="E70" s="16">
        <v>68</v>
      </c>
      <c r="G70" s="21">
        <v>24</v>
      </c>
      <c r="H70" s="16">
        <v>68</v>
      </c>
      <c r="J70" s="21">
        <v>21</v>
      </c>
      <c r="K70" s="16">
        <v>68</v>
      </c>
      <c r="M70" s="21">
        <v>17</v>
      </c>
      <c r="N70" s="16">
        <v>68</v>
      </c>
      <c r="P70" s="3"/>
      <c r="Q70" s="21">
        <v>57</v>
      </c>
      <c r="R70" s="48">
        <v>68</v>
      </c>
      <c r="T70" s="21">
        <v>57</v>
      </c>
      <c r="U70" s="48">
        <v>68</v>
      </c>
      <c r="W70" s="21">
        <v>54</v>
      </c>
      <c r="X70" s="48">
        <v>68</v>
      </c>
      <c r="Z70" s="21">
        <v>52</v>
      </c>
      <c r="AA70" s="48">
        <v>68</v>
      </c>
      <c r="AC70" s="21">
        <v>49</v>
      </c>
      <c r="AD70" s="48">
        <v>68</v>
      </c>
    </row>
    <row r="71" spans="1:30" x14ac:dyDescent="0.25">
      <c r="A71" s="22">
        <v>28</v>
      </c>
      <c r="B71" s="16">
        <v>69</v>
      </c>
      <c r="D71" s="22">
        <v>27</v>
      </c>
      <c r="E71" s="16">
        <v>69</v>
      </c>
      <c r="G71" s="22">
        <v>25</v>
      </c>
      <c r="H71" s="16">
        <v>69</v>
      </c>
      <c r="J71" s="22">
        <v>22</v>
      </c>
      <c r="K71" s="16">
        <v>69</v>
      </c>
      <c r="M71" s="22">
        <v>18</v>
      </c>
      <c r="N71" s="16">
        <v>69</v>
      </c>
      <c r="P71" s="3"/>
      <c r="Q71" s="22">
        <v>60</v>
      </c>
      <c r="R71" s="48">
        <v>69</v>
      </c>
      <c r="T71" s="22">
        <v>60</v>
      </c>
      <c r="U71" s="48">
        <v>69</v>
      </c>
      <c r="W71" s="22">
        <v>57</v>
      </c>
      <c r="X71" s="48">
        <v>69</v>
      </c>
      <c r="Z71" s="22">
        <v>55</v>
      </c>
      <c r="AA71" s="48">
        <v>69</v>
      </c>
      <c r="AC71" s="22">
        <v>52</v>
      </c>
      <c r="AD71" s="48">
        <v>69</v>
      </c>
    </row>
    <row r="72" spans="1:30" x14ac:dyDescent="0.25">
      <c r="A72" s="21">
        <v>30</v>
      </c>
      <c r="B72" s="16">
        <v>70</v>
      </c>
      <c r="D72" s="21">
        <v>28</v>
      </c>
      <c r="E72" s="16">
        <v>70</v>
      </c>
      <c r="G72" s="21">
        <v>26</v>
      </c>
      <c r="H72" s="16">
        <v>70</v>
      </c>
      <c r="J72" s="21">
        <v>23</v>
      </c>
      <c r="K72" s="16">
        <v>70</v>
      </c>
      <c r="M72" s="21">
        <v>19</v>
      </c>
      <c r="N72" s="16">
        <v>70</v>
      </c>
      <c r="P72" s="3"/>
      <c r="Q72" s="21">
        <v>63</v>
      </c>
      <c r="R72" s="48">
        <v>70</v>
      </c>
      <c r="T72" s="21">
        <v>63</v>
      </c>
      <c r="U72" s="48">
        <v>70</v>
      </c>
      <c r="W72" s="21">
        <v>60</v>
      </c>
      <c r="X72" s="48">
        <v>70</v>
      </c>
      <c r="Z72" s="21">
        <v>58</v>
      </c>
      <c r="AA72" s="48">
        <v>70</v>
      </c>
      <c r="AC72" s="21">
        <v>55</v>
      </c>
      <c r="AD72" s="48">
        <v>70</v>
      </c>
    </row>
    <row r="73" spans="1:30" x14ac:dyDescent="0.25">
      <c r="G73" s="24"/>
    </row>
  </sheetData>
  <mergeCells count="10">
    <mergeCell ref="AC1:AD1"/>
    <mergeCell ref="Z1:AA1"/>
    <mergeCell ref="Q1:R1"/>
    <mergeCell ref="T1:U1"/>
    <mergeCell ref="W1:X1"/>
    <mergeCell ref="A1:B1"/>
    <mergeCell ref="D1:E1"/>
    <mergeCell ref="G1:H1"/>
    <mergeCell ref="J1:K1"/>
    <mergeCell ref="M1:N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73"/>
  <sheetViews>
    <sheetView workbookViewId="0">
      <selection activeCell="Q10" sqref="Q10"/>
    </sheetView>
  </sheetViews>
  <sheetFormatPr defaultRowHeight="15" x14ac:dyDescent="0.25"/>
  <cols>
    <col min="1" max="1" width="4.7109375" customWidth="1"/>
    <col min="2" max="2" width="5.5703125" customWidth="1"/>
    <col min="3" max="3" width="1.7109375" customWidth="1"/>
    <col min="4" max="4" width="5.7109375" customWidth="1"/>
    <col min="5" max="5" width="6.140625" customWidth="1"/>
    <col min="6" max="6" width="1.7109375" customWidth="1"/>
    <col min="7" max="7" width="5.140625" customWidth="1"/>
    <col min="8" max="8" width="6" customWidth="1"/>
    <col min="9" max="9" width="1.85546875" customWidth="1"/>
    <col min="10" max="10" width="6" customWidth="1"/>
    <col min="11" max="11" width="5.28515625" customWidth="1"/>
    <col min="12" max="12" width="2.28515625" customWidth="1"/>
    <col min="13" max="13" width="6" customWidth="1"/>
    <col min="14" max="14" width="5.28515625" customWidth="1"/>
    <col min="15" max="15" width="3.28515625" customWidth="1"/>
    <col min="16" max="16" width="6.140625" customWidth="1"/>
    <col min="17" max="17" width="5.85546875" customWidth="1"/>
    <col min="18" max="18" width="2.28515625" customWidth="1"/>
    <col min="19" max="19" width="4.7109375" customWidth="1"/>
    <col min="20" max="20" width="5.5703125" customWidth="1"/>
    <col min="21" max="21" width="2.140625" customWidth="1"/>
    <col min="22" max="23" width="5.7109375" customWidth="1"/>
    <col min="24" max="24" width="1.85546875" customWidth="1"/>
    <col min="25" max="25" width="5.28515625" customWidth="1"/>
    <col min="26" max="26" width="6.28515625" customWidth="1"/>
    <col min="27" max="27" width="1.85546875" customWidth="1"/>
    <col min="28" max="28" width="5.28515625" customWidth="1"/>
    <col min="29" max="29" width="6.28515625" customWidth="1"/>
  </cols>
  <sheetData>
    <row r="1" spans="1:29" x14ac:dyDescent="0.25">
      <c r="A1" s="259" t="s">
        <v>11</v>
      </c>
      <c r="B1" s="259"/>
      <c r="D1" s="259" t="s">
        <v>12</v>
      </c>
      <c r="E1" s="259"/>
      <c r="G1" s="259" t="s">
        <v>13</v>
      </c>
      <c r="H1" s="259"/>
      <c r="J1" s="259" t="s">
        <v>14</v>
      </c>
      <c r="K1" s="259"/>
      <c r="L1" s="184"/>
      <c r="M1" s="268" t="s">
        <v>188</v>
      </c>
      <c r="N1" s="269"/>
      <c r="O1" s="3"/>
      <c r="P1" s="272" t="s">
        <v>16</v>
      </c>
      <c r="Q1" s="272"/>
      <c r="S1" s="272" t="s">
        <v>17</v>
      </c>
      <c r="T1" s="272"/>
      <c r="V1" s="272" t="s">
        <v>18</v>
      </c>
      <c r="W1" s="272"/>
      <c r="Y1" s="272" t="s">
        <v>19</v>
      </c>
      <c r="Z1" s="272"/>
      <c r="AB1" s="270" t="s">
        <v>187</v>
      </c>
      <c r="AC1" s="271"/>
    </row>
    <row r="2" spans="1:29" x14ac:dyDescent="0.25">
      <c r="A2" s="21">
        <v>0</v>
      </c>
      <c r="B2" s="17">
        <v>0</v>
      </c>
      <c r="D2" s="21">
        <v>0</v>
      </c>
      <c r="E2" s="17">
        <v>0</v>
      </c>
      <c r="G2" s="21">
        <v>0</v>
      </c>
      <c r="H2" s="17">
        <v>0</v>
      </c>
      <c r="J2" s="21">
        <v>0</v>
      </c>
      <c r="K2" s="17">
        <v>0</v>
      </c>
      <c r="L2" s="185"/>
      <c r="M2" s="21">
        <v>0</v>
      </c>
      <c r="N2" s="17">
        <v>0</v>
      </c>
      <c r="O2" s="3"/>
      <c r="P2" s="21">
        <v>0</v>
      </c>
      <c r="Q2" s="47">
        <v>0</v>
      </c>
      <c r="S2" s="21">
        <v>0</v>
      </c>
      <c r="T2" s="47">
        <v>0</v>
      </c>
      <c r="V2" s="21">
        <v>0</v>
      </c>
      <c r="W2" s="47">
        <v>0</v>
      </c>
      <c r="Y2" s="21">
        <v>0</v>
      </c>
      <c r="Z2" s="47">
        <v>0</v>
      </c>
      <c r="AB2" s="21">
        <v>0</v>
      </c>
      <c r="AC2" s="47">
        <v>0</v>
      </c>
    </row>
    <row r="3" spans="1:29" x14ac:dyDescent="0.25">
      <c r="A3" s="21">
        <v>6</v>
      </c>
      <c r="B3" s="17">
        <v>1</v>
      </c>
      <c r="D3" s="21">
        <v>5</v>
      </c>
      <c r="E3" s="17">
        <v>1</v>
      </c>
      <c r="G3" s="21">
        <v>4</v>
      </c>
      <c r="H3" s="17">
        <v>1</v>
      </c>
      <c r="J3" s="21">
        <v>3</v>
      </c>
      <c r="K3" s="17">
        <v>1</v>
      </c>
      <c r="L3" s="185"/>
      <c r="M3" s="21">
        <v>2</v>
      </c>
      <c r="N3" s="17">
        <v>1</v>
      </c>
      <c r="O3" s="3"/>
      <c r="P3" s="21">
        <v>4</v>
      </c>
      <c r="Q3" s="47">
        <v>1</v>
      </c>
      <c r="S3" s="21">
        <v>3</v>
      </c>
      <c r="T3" s="47">
        <v>1</v>
      </c>
      <c r="V3" s="21">
        <v>3</v>
      </c>
      <c r="W3" s="47">
        <v>1</v>
      </c>
      <c r="Y3" s="21">
        <v>2</v>
      </c>
      <c r="Z3" s="47">
        <v>1</v>
      </c>
      <c r="AB3" s="21">
        <v>2</v>
      </c>
      <c r="AC3" s="47">
        <v>1</v>
      </c>
    </row>
    <row r="4" spans="1:29" x14ac:dyDescent="0.25">
      <c r="A4" s="21">
        <v>7</v>
      </c>
      <c r="B4" s="17">
        <v>2</v>
      </c>
      <c r="D4" s="21">
        <v>6</v>
      </c>
      <c r="E4" s="17">
        <v>2</v>
      </c>
      <c r="G4" s="21">
        <v>5</v>
      </c>
      <c r="H4" s="17">
        <v>2</v>
      </c>
      <c r="J4" s="21">
        <v>4</v>
      </c>
      <c r="K4" s="17">
        <v>2</v>
      </c>
      <c r="L4" s="185"/>
      <c r="M4" s="21">
        <v>3</v>
      </c>
      <c r="N4" s="17">
        <v>2</v>
      </c>
      <c r="O4" s="3"/>
      <c r="P4" s="21">
        <v>5</v>
      </c>
      <c r="Q4" s="47">
        <v>2</v>
      </c>
      <c r="S4" s="21">
        <v>4</v>
      </c>
      <c r="T4" s="47">
        <v>2</v>
      </c>
      <c r="V4" s="21">
        <v>4</v>
      </c>
      <c r="W4" s="47">
        <v>2</v>
      </c>
      <c r="Y4" s="21">
        <v>3</v>
      </c>
      <c r="Z4" s="47">
        <v>2</v>
      </c>
      <c r="AB4" s="21">
        <v>3</v>
      </c>
      <c r="AC4" s="47">
        <v>2</v>
      </c>
    </row>
    <row r="5" spans="1:29" x14ac:dyDescent="0.25">
      <c r="A5" s="21">
        <v>8</v>
      </c>
      <c r="B5" s="17">
        <v>3</v>
      </c>
      <c r="D5" s="21">
        <v>7</v>
      </c>
      <c r="E5" s="17">
        <v>3</v>
      </c>
      <c r="G5" s="21">
        <v>6</v>
      </c>
      <c r="H5" s="17">
        <v>3</v>
      </c>
      <c r="J5" s="21">
        <v>5</v>
      </c>
      <c r="K5" s="17">
        <v>3</v>
      </c>
      <c r="L5" s="185"/>
      <c r="M5" s="21">
        <v>4</v>
      </c>
      <c r="N5" s="17">
        <v>3</v>
      </c>
      <c r="O5" s="3"/>
      <c r="P5" s="21">
        <v>6</v>
      </c>
      <c r="Q5" s="47">
        <v>3</v>
      </c>
      <c r="S5" s="21">
        <v>5</v>
      </c>
      <c r="T5" s="47">
        <v>3</v>
      </c>
      <c r="V5" s="21">
        <v>5</v>
      </c>
      <c r="W5" s="47">
        <v>3</v>
      </c>
      <c r="Y5" s="21">
        <v>4</v>
      </c>
      <c r="Z5" s="47">
        <v>3</v>
      </c>
      <c r="AB5" s="21">
        <v>4</v>
      </c>
      <c r="AC5" s="47">
        <v>3</v>
      </c>
    </row>
    <row r="6" spans="1:29" x14ac:dyDescent="0.25">
      <c r="A6" s="21">
        <v>9</v>
      </c>
      <c r="B6" s="17">
        <v>4</v>
      </c>
      <c r="D6" s="21">
        <v>8</v>
      </c>
      <c r="E6" s="17">
        <v>4</v>
      </c>
      <c r="G6" s="21">
        <v>7</v>
      </c>
      <c r="H6" s="17">
        <v>4</v>
      </c>
      <c r="J6" s="21">
        <v>6</v>
      </c>
      <c r="K6" s="17">
        <v>4</v>
      </c>
      <c r="L6" s="185"/>
      <c r="M6" s="21">
        <v>5</v>
      </c>
      <c r="N6" s="17">
        <v>4</v>
      </c>
      <c r="O6" s="3"/>
      <c r="P6" s="21">
        <v>7</v>
      </c>
      <c r="Q6" s="47">
        <v>4</v>
      </c>
      <c r="S6" s="21">
        <v>6</v>
      </c>
      <c r="T6" s="47">
        <v>4</v>
      </c>
      <c r="V6" s="21">
        <v>6</v>
      </c>
      <c r="W6" s="47">
        <v>4</v>
      </c>
      <c r="Y6" s="21">
        <v>5</v>
      </c>
      <c r="Z6" s="47">
        <v>4</v>
      </c>
      <c r="AB6" s="21">
        <v>5</v>
      </c>
      <c r="AC6" s="47">
        <v>4</v>
      </c>
    </row>
    <row r="7" spans="1:29" x14ac:dyDescent="0.25">
      <c r="A7" s="21">
        <v>10</v>
      </c>
      <c r="B7" s="17">
        <v>5</v>
      </c>
      <c r="D7" s="21">
        <v>9</v>
      </c>
      <c r="E7" s="17">
        <v>5</v>
      </c>
      <c r="G7" s="21">
        <v>8</v>
      </c>
      <c r="H7" s="17">
        <v>5</v>
      </c>
      <c r="J7" s="21">
        <v>7</v>
      </c>
      <c r="K7" s="17">
        <v>5</v>
      </c>
      <c r="L7" s="185"/>
      <c r="M7" s="21">
        <v>6</v>
      </c>
      <c r="N7" s="17">
        <v>5</v>
      </c>
      <c r="O7" s="3"/>
      <c r="P7" s="21">
        <v>8</v>
      </c>
      <c r="Q7" s="47">
        <v>5</v>
      </c>
      <c r="S7" s="21">
        <v>7</v>
      </c>
      <c r="T7" s="47">
        <v>5</v>
      </c>
      <c r="V7" s="21">
        <v>7</v>
      </c>
      <c r="W7" s="47">
        <v>5</v>
      </c>
      <c r="Y7" s="21">
        <v>6</v>
      </c>
      <c r="Z7" s="47">
        <v>5</v>
      </c>
      <c r="AB7" s="21" t="s">
        <v>24</v>
      </c>
      <c r="AC7" s="47">
        <v>5</v>
      </c>
    </row>
    <row r="8" spans="1:29" x14ac:dyDescent="0.25">
      <c r="A8" s="21">
        <v>11</v>
      </c>
      <c r="B8" s="17">
        <v>6</v>
      </c>
      <c r="D8" s="21">
        <v>10</v>
      </c>
      <c r="E8" s="17">
        <v>6</v>
      </c>
      <c r="G8" s="21">
        <v>9</v>
      </c>
      <c r="H8" s="17">
        <v>6</v>
      </c>
      <c r="J8" s="21">
        <v>8</v>
      </c>
      <c r="K8" s="17">
        <v>6</v>
      </c>
      <c r="L8" s="185"/>
      <c r="M8" s="21">
        <v>7</v>
      </c>
      <c r="N8" s="17">
        <v>6</v>
      </c>
      <c r="O8" s="3"/>
      <c r="P8" s="21">
        <v>9</v>
      </c>
      <c r="Q8" s="47">
        <v>6</v>
      </c>
      <c r="S8" s="21">
        <v>8</v>
      </c>
      <c r="T8" s="47">
        <v>6</v>
      </c>
      <c r="V8" s="21">
        <v>8</v>
      </c>
      <c r="W8" s="47">
        <v>6</v>
      </c>
      <c r="Y8" s="21">
        <v>7</v>
      </c>
      <c r="Z8" s="47">
        <v>6</v>
      </c>
      <c r="AB8" s="21">
        <v>6</v>
      </c>
      <c r="AC8" s="47">
        <v>6</v>
      </c>
    </row>
    <row r="9" spans="1:29" x14ac:dyDescent="0.25">
      <c r="A9" s="21">
        <v>12</v>
      </c>
      <c r="B9" s="17">
        <v>7</v>
      </c>
      <c r="D9" s="21">
        <v>11</v>
      </c>
      <c r="E9" s="17">
        <v>7</v>
      </c>
      <c r="G9" s="21">
        <v>10</v>
      </c>
      <c r="H9" s="17">
        <v>7</v>
      </c>
      <c r="J9" s="21">
        <v>9</v>
      </c>
      <c r="K9" s="17">
        <v>7</v>
      </c>
      <c r="L9" s="185"/>
      <c r="M9" s="21">
        <v>8</v>
      </c>
      <c r="N9" s="17">
        <v>7</v>
      </c>
      <c r="O9" s="3"/>
      <c r="P9" s="21">
        <v>10</v>
      </c>
      <c r="Q9" s="47">
        <v>7</v>
      </c>
      <c r="S9" s="21">
        <v>9</v>
      </c>
      <c r="T9" s="47">
        <v>7</v>
      </c>
      <c r="V9" s="21">
        <v>9</v>
      </c>
      <c r="W9" s="47">
        <v>7</v>
      </c>
      <c r="Y9" s="21">
        <v>8</v>
      </c>
      <c r="Z9" s="47">
        <v>7</v>
      </c>
      <c r="AB9" s="21" t="s">
        <v>24</v>
      </c>
      <c r="AC9" s="47">
        <v>7</v>
      </c>
    </row>
    <row r="10" spans="1:29" x14ac:dyDescent="0.25">
      <c r="A10" s="21">
        <v>13</v>
      </c>
      <c r="B10" s="17">
        <v>8</v>
      </c>
      <c r="D10" s="21">
        <v>12</v>
      </c>
      <c r="E10" s="17">
        <v>8</v>
      </c>
      <c r="G10" s="21">
        <v>11</v>
      </c>
      <c r="H10" s="17">
        <v>8</v>
      </c>
      <c r="J10" s="21">
        <v>10</v>
      </c>
      <c r="K10" s="17">
        <v>8</v>
      </c>
      <c r="L10" s="185"/>
      <c r="M10" s="21">
        <v>9</v>
      </c>
      <c r="N10" s="17">
        <v>8</v>
      </c>
      <c r="O10" s="3"/>
      <c r="P10" s="21">
        <v>11</v>
      </c>
      <c r="Q10" s="47">
        <v>8</v>
      </c>
      <c r="S10" s="21">
        <v>10</v>
      </c>
      <c r="T10" s="47">
        <v>8</v>
      </c>
      <c r="V10" s="21">
        <v>10</v>
      </c>
      <c r="W10" s="47">
        <v>8</v>
      </c>
      <c r="Y10" s="21">
        <v>9</v>
      </c>
      <c r="Z10" s="47">
        <v>8</v>
      </c>
      <c r="AB10" s="21">
        <v>7</v>
      </c>
      <c r="AC10" s="47">
        <v>8</v>
      </c>
    </row>
    <row r="11" spans="1:29" x14ac:dyDescent="0.25">
      <c r="A11" s="21">
        <v>14</v>
      </c>
      <c r="B11" s="17">
        <v>9</v>
      </c>
      <c r="D11" s="21">
        <v>13</v>
      </c>
      <c r="E11" s="17">
        <v>9</v>
      </c>
      <c r="G11" s="21">
        <v>12</v>
      </c>
      <c r="H11" s="17">
        <v>9</v>
      </c>
      <c r="J11" s="21">
        <v>11</v>
      </c>
      <c r="K11" s="17">
        <v>9</v>
      </c>
      <c r="L11" s="185"/>
      <c r="M11" s="21">
        <v>10</v>
      </c>
      <c r="N11" s="17">
        <v>9</v>
      </c>
      <c r="O11" s="3"/>
      <c r="P11" s="21">
        <v>12</v>
      </c>
      <c r="Q11" s="47">
        <v>9</v>
      </c>
      <c r="S11" s="21">
        <v>11</v>
      </c>
      <c r="T11" s="47">
        <v>9</v>
      </c>
      <c r="V11" s="21">
        <v>11</v>
      </c>
      <c r="W11" s="47">
        <v>9</v>
      </c>
      <c r="Y11" s="21">
        <v>10</v>
      </c>
      <c r="Z11" s="47">
        <v>9</v>
      </c>
      <c r="AB11" s="21" t="s">
        <v>24</v>
      </c>
      <c r="AC11" s="47">
        <v>9</v>
      </c>
    </row>
    <row r="12" spans="1:29" x14ac:dyDescent="0.25">
      <c r="A12" s="21">
        <v>15</v>
      </c>
      <c r="B12" s="17">
        <v>10</v>
      </c>
      <c r="D12" s="21">
        <v>14</v>
      </c>
      <c r="E12" s="17">
        <v>10</v>
      </c>
      <c r="G12" s="21">
        <v>13</v>
      </c>
      <c r="H12" s="17">
        <v>10</v>
      </c>
      <c r="J12" s="21">
        <v>12</v>
      </c>
      <c r="K12" s="17">
        <v>10</v>
      </c>
      <c r="L12" s="185"/>
      <c r="M12" s="21" t="s">
        <v>24</v>
      </c>
      <c r="N12" s="17">
        <v>10</v>
      </c>
      <c r="O12" s="3"/>
      <c r="P12" s="21">
        <v>13</v>
      </c>
      <c r="Q12" s="47">
        <v>10</v>
      </c>
      <c r="S12" s="21">
        <v>12</v>
      </c>
      <c r="T12" s="47">
        <v>10</v>
      </c>
      <c r="V12" s="21">
        <v>12</v>
      </c>
      <c r="W12" s="47">
        <v>10</v>
      </c>
      <c r="Y12" s="21" t="s">
        <v>10</v>
      </c>
      <c r="Z12" s="47">
        <v>10</v>
      </c>
      <c r="AB12" s="21">
        <v>8</v>
      </c>
      <c r="AC12" s="47">
        <v>10</v>
      </c>
    </row>
    <row r="13" spans="1:29" x14ac:dyDescent="0.25">
      <c r="A13" s="21">
        <v>16</v>
      </c>
      <c r="B13" s="17">
        <v>11</v>
      </c>
      <c r="D13" s="21">
        <v>15</v>
      </c>
      <c r="E13" s="17">
        <v>11</v>
      </c>
      <c r="G13" s="21">
        <v>14</v>
      </c>
      <c r="H13" s="17">
        <v>11</v>
      </c>
      <c r="J13" s="21">
        <v>13</v>
      </c>
      <c r="K13" s="17">
        <v>11</v>
      </c>
      <c r="L13" s="185"/>
      <c r="M13" s="21">
        <v>11</v>
      </c>
      <c r="N13" s="17">
        <v>11</v>
      </c>
      <c r="O13" s="3"/>
      <c r="P13" s="21">
        <v>14</v>
      </c>
      <c r="Q13" s="47">
        <v>11</v>
      </c>
      <c r="S13" s="21">
        <v>13</v>
      </c>
      <c r="T13" s="47">
        <v>11</v>
      </c>
      <c r="V13" s="21">
        <v>13</v>
      </c>
      <c r="W13" s="47">
        <v>11</v>
      </c>
      <c r="Y13" s="21">
        <v>11</v>
      </c>
      <c r="Z13" s="47">
        <v>11</v>
      </c>
      <c r="AB13" s="21" t="s">
        <v>24</v>
      </c>
      <c r="AC13" s="47">
        <v>11</v>
      </c>
    </row>
    <row r="14" spans="1:29" x14ac:dyDescent="0.25">
      <c r="A14" s="21">
        <v>17</v>
      </c>
      <c r="B14" s="17">
        <v>12</v>
      </c>
      <c r="D14" s="21">
        <v>16</v>
      </c>
      <c r="E14" s="17">
        <v>12</v>
      </c>
      <c r="G14" s="21">
        <v>15</v>
      </c>
      <c r="H14" s="17">
        <v>12</v>
      </c>
      <c r="J14" s="21">
        <v>14</v>
      </c>
      <c r="K14" s="17">
        <v>12</v>
      </c>
      <c r="L14" s="185"/>
      <c r="M14" s="21" t="s">
        <v>24</v>
      </c>
      <c r="N14" s="17">
        <v>12</v>
      </c>
      <c r="O14" s="3"/>
      <c r="P14" s="21">
        <v>15</v>
      </c>
      <c r="Q14" s="47">
        <v>12</v>
      </c>
      <c r="S14" s="21">
        <v>14</v>
      </c>
      <c r="T14" s="47">
        <v>12</v>
      </c>
      <c r="V14" s="21">
        <v>14</v>
      </c>
      <c r="W14" s="47">
        <v>12</v>
      </c>
      <c r="Y14" s="21" t="s">
        <v>10</v>
      </c>
      <c r="Z14" s="47">
        <v>12</v>
      </c>
      <c r="AB14" s="21">
        <v>9</v>
      </c>
      <c r="AC14" s="47">
        <v>12</v>
      </c>
    </row>
    <row r="15" spans="1:29" x14ac:dyDescent="0.25">
      <c r="A15" s="21">
        <v>18</v>
      </c>
      <c r="B15" s="17">
        <v>13</v>
      </c>
      <c r="D15" s="21">
        <v>17</v>
      </c>
      <c r="E15" s="17">
        <v>13</v>
      </c>
      <c r="G15" s="21">
        <v>16</v>
      </c>
      <c r="H15" s="17">
        <v>13</v>
      </c>
      <c r="J15" s="21" t="s">
        <v>10</v>
      </c>
      <c r="K15" s="17">
        <v>13</v>
      </c>
      <c r="L15" s="185"/>
      <c r="M15" s="21">
        <v>12</v>
      </c>
      <c r="N15" s="17">
        <v>13</v>
      </c>
      <c r="O15" s="3"/>
      <c r="P15" s="21">
        <v>16</v>
      </c>
      <c r="Q15" s="47">
        <v>13</v>
      </c>
      <c r="S15" s="21">
        <v>15</v>
      </c>
      <c r="T15" s="47">
        <v>13</v>
      </c>
      <c r="V15" s="21">
        <v>15</v>
      </c>
      <c r="W15" s="47">
        <v>13</v>
      </c>
      <c r="Y15" s="21">
        <v>12</v>
      </c>
      <c r="Z15" s="47">
        <v>13</v>
      </c>
      <c r="AB15" s="21" t="s">
        <v>24</v>
      </c>
      <c r="AC15" s="47">
        <v>13</v>
      </c>
    </row>
    <row r="16" spans="1:29" x14ac:dyDescent="0.25">
      <c r="A16" s="21">
        <v>19</v>
      </c>
      <c r="B16" s="17">
        <v>14</v>
      </c>
      <c r="D16" s="21">
        <v>18</v>
      </c>
      <c r="E16" s="17">
        <v>14</v>
      </c>
      <c r="G16" s="21">
        <v>17</v>
      </c>
      <c r="H16" s="17">
        <v>14</v>
      </c>
      <c r="J16" s="21">
        <v>15</v>
      </c>
      <c r="K16" s="17">
        <v>14</v>
      </c>
      <c r="L16" s="185"/>
      <c r="M16" s="21" t="s">
        <v>24</v>
      </c>
      <c r="N16" s="17">
        <v>14</v>
      </c>
      <c r="O16" s="3"/>
      <c r="P16" s="21">
        <v>17</v>
      </c>
      <c r="Q16" s="47">
        <v>14</v>
      </c>
      <c r="S16" s="21">
        <v>16</v>
      </c>
      <c r="T16" s="47">
        <v>14</v>
      </c>
      <c r="V16" s="21">
        <v>16</v>
      </c>
      <c r="W16" s="47">
        <v>14</v>
      </c>
      <c r="Y16" s="21" t="s">
        <v>10</v>
      </c>
      <c r="Z16" s="47">
        <v>14</v>
      </c>
      <c r="AB16" s="21">
        <v>10</v>
      </c>
      <c r="AC16" s="47">
        <v>14</v>
      </c>
    </row>
    <row r="17" spans="1:29" x14ac:dyDescent="0.25">
      <c r="A17" s="21">
        <v>20</v>
      </c>
      <c r="B17" s="17">
        <v>15</v>
      </c>
      <c r="D17" s="21">
        <v>19</v>
      </c>
      <c r="E17" s="17">
        <v>15</v>
      </c>
      <c r="G17" s="21">
        <v>18</v>
      </c>
      <c r="H17" s="17">
        <v>15</v>
      </c>
      <c r="J17" s="21" t="s">
        <v>10</v>
      </c>
      <c r="K17" s="17">
        <v>15</v>
      </c>
      <c r="L17" s="185"/>
      <c r="M17" s="21">
        <v>13</v>
      </c>
      <c r="N17" s="17">
        <v>15</v>
      </c>
      <c r="O17" s="3"/>
      <c r="P17" s="21">
        <v>18</v>
      </c>
      <c r="Q17" s="47">
        <v>15</v>
      </c>
      <c r="S17" s="21">
        <v>17</v>
      </c>
      <c r="T17" s="47">
        <v>15</v>
      </c>
      <c r="V17" s="21">
        <v>17</v>
      </c>
      <c r="W17" s="47">
        <v>15</v>
      </c>
      <c r="Y17" s="21">
        <v>13</v>
      </c>
      <c r="Z17" s="47">
        <v>15</v>
      </c>
      <c r="AB17" s="21" t="s">
        <v>24</v>
      </c>
      <c r="AC17" s="47">
        <v>15</v>
      </c>
    </row>
    <row r="18" spans="1:29" x14ac:dyDescent="0.25">
      <c r="A18" s="21">
        <v>21</v>
      </c>
      <c r="B18" s="17">
        <v>16</v>
      </c>
      <c r="D18" s="21">
        <v>20</v>
      </c>
      <c r="E18" s="17">
        <v>16</v>
      </c>
      <c r="G18" s="21">
        <v>19</v>
      </c>
      <c r="H18" s="17">
        <v>16</v>
      </c>
      <c r="J18" s="21">
        <v>16</v>
      </c>
      <c r="K18" s="17">
        <v>16</v>
      </c>
      <c r="L18" s="185"/>
      <c r="M18" s="21" t="s">
        <v>24</v>
      </c>
      <c r="N18" s="17">
        <v>16</v>
      </c>
      <c r="O18" s="3"/>
      <c r="P18" s="21">
        <v>19</v>
      </c>
      <c r="Q18" s="47">
        <v>16</v>
      </c>
      <c r="S18" s="21">
        <v>18</v>
      </c>
      <c r="T18" s="47">
        <v>16</v>
      </c>
      <c r="V18" s="21">
        <v>18</v>
      </c>
      <c r="W18" s="47">
        <v>16</v>
      </c>
      <c r="Y18" s="21" t="s">
        <v>10</v>
      </c>
      <c r="Z18" s="47">
        <v>16</v>
      </c>
      <c r="AB18" s="21">
        <v>11</v>
      </c>
      <c r="AC18" s="47">
        <v>16</v>
      </c>
    </row>
    <row r="19" spans="1:29" x14ac:dyDescent="0.25">
      <c r="A19" s="21">
        <v>22</v>
      </c>
      <c r="B19" s="17">
        <v>17</v>
      </c>
      <c r="D19" s="21">
        <v>21</v>
      </c>
      <c r="E19" s="17">
        <v>17</v>
      </c>
      <c r="G19" s="21" t="s">
        <v>10</v>
      </c>
      <c r="H19" s="17">
        <v>17</v>
      </c>
      <c r="J19" s="21" t="s">
        <v>10</v>
      </c>
      <c r="K19" s="17">
        <v>17</v>
      </c>
      <c r="L19" s="185"/>
      <c r="M19" s="21">
        <v>14</v>
      </c>
      <c r="N19" s="17">
        <v>17</v>
      </c>
      <c r="O19" s="3"/>
      <c r="P19" s="21">
        <v>20</v>
      </c>
      <c r="Q19" s="47">
        <v>17</v>
      </c>
      <c r="S19" s="21">
        <v>19</v>
      </c>
      <c r="T19" s="47">
        <v>17</v>
      </c>
      <c r="V19" s="21">
        <v>19</v>
      </c>
      <c r="W19" s="47">
        <v>17</v>
      </c>
      <c r="Y19" s="21">
        <v>14</v>
      </c>
      <c r="Z19" s="47">
        <v>17</v>
      </c>
      <c r="AB19" s="21" t="s">
        <v>24</v>
      </c>
      <c r="AC19" s="47">
        <v>17</v>
      </c>
    </row>
    <row r="20" spans="1:29" x14ac:dyDescent="0.25">
      <c r="A20" s="21">
        <v>23</v>
      </c>
      <c r="B20" s="17">
        <v>18</v>
      </c>
      <c r="D20" s="21">
        <v>22</v>
      </c>
      <c r="E20" s="17">
        <v>18</v>
      </c>
      <c r="G20" s="21">
        <v>20</v>
      </c>
      <c r="H20" s="17">
        <v>18</v>
      </c>
      <c r="J20" s="21">
        <v>17</v>
      </c>
      <c r="K20" s="17">
        <v>18</v>
      </c>
      <c r="L20" s="185"/>
      <c r="M20" s="21" t="s">
        <v>24</v>
      </c>
      <c r="N20" s="17">
        <v>18</v>
      </c>
      <c r="O20" s="3"/>
      <c r="P20" s="21" t="s">
        <v>10</v>
      </c>
      <c r="Q20" s="47">
        <v>18</v>
      </c>
      <c r="S20" s="21" t="s">
        <v>10</v>
      </c>
      <c r="T20" s="47">
        <v>18</v>
      </c>
      <c r="V20" s="21" t="s">
        <v>10</v>
      </c>
      <c r="W20" s="47">
        <v>18</v>
      </c>
      <c r="Y20" s="21" t="s">
        <v>10</v>
      </c>
      <c r="Z20" s="47">
        <v>18</v>
      </c>
      <c r="AB20" s="21">
        <v>12</v>
      </c>
      <c r="AC20" s="47">
        <v>18</v>
      </c>
    </row>
    <row r="21" spans="1:29" x14ac:dyDescent="0.25">
      <c r="A21" s="21" t="s">
        <v>10</v>
      </c>
      <c r="B21" s="17">
        <v>19</v>
      </c>
      <c r="D21" s="21" t="s">
        <v>10</v>
      </c>
      <c r="E21" s="17">
        <v>19</v>
      </c>
      <c r="G21" s="21" t="s">
        <v>10</v>
      </c>
      <c r="H21" s="17">
        <v>19</v>
      </c>
      <c r="J21" s="21" t="s">
        <v>10</v>
      </c>
      <c r="K21" s="17">
        <v>19</v>
      </c>
      <c r="L21" s="185"/>
      <c r="M21" s="21">
        <v>15</v>
      </c>
      <c r="N21" s="17">
        <v>19</v>
      </c>
      <c r="O21" s="3"/>
      <c r="P21" s="21">
        <v>21</v>
      </c>
      <c r="Q21" s="47">
        <v>19</v>
      </c>
      <c r="S21" s="21">
        <v>20</v>
      </c>
      <c r="T21" s="47">
        <v>19</v>
      </c>
      <c r="V21" s="21">
        <v>20</v>
      </c>
      <c r="W21" s="47">
        <v>19</v>
      </c>
      <c r="Y21" s="21">
        <v>15</v>
      </c>
      <c r="Z21" s="47">
        <v>19</v>
      </c>
      <c r="AB21" s="21" t="s">
        <v>24</v>
      </c>
      <c r="AC21" s="47">
        <v>19</v>
      </c>
    </row>
    <row r="22" spans="1:29" x14ac:dyDescent="0.25">
      <c r="A22" s="21">
        <v>24</v>
      </c>
      <c r="B22" s="17">
        <v>20</v>
      </c>
      <c r="D22" s="21">
        <v>23</v>
      </c>
      <c r="E22" s="17">
        <v>20</v>
      </c>
      <c r="G22" s="21">
        <v>21</v>
      </c>
      <c r="H22" s="17">
        <v>20</v>
      </c>
      <c r="J22" s="21">
        <v>18</v>
      </c>
      <c r="K22" s="17">
        <v>20</v>
      </c>
      <c r="L22" s="185"/>
      <c r="M22" s="21" t="s">
        <v>24</v>
      </c>
      <c r="N22" s="17">
        <v>20</v>
      </c>
      <c r="O22" s="3"/>
      <c r="P22" s="21" t="s">
        <v>10</v>
      </c>
      <c r="Q22" s="47">
        <v>20</v>
      </c>
      <c r="S22" s="21" t="s">
        <v>10</v>
      </c>
      <c r="T22" s="47">
        <v>20</v>
      </c>
      <c r="V22" s="21" t="s">
        <v>10</v>
      </c>
      <c r="W22" s="47">
        <v>20</v>
      </c>
      <c r="Y22" s="21" t="s">
        <v>10</v>
      </c>
      <c r="Z22" s="47">
        <v>20</v>
      </c>
      <c r="AB22" s="21">
        <v>13</v>
      </c>
      <c r="AC22" s="47">
        <v>20</v>
      </c>
    </row>
    <row r="23" spans="1:29" x14ac:dyDescent="0.25">
      <c r="A23" s="21" t="s">
        <v>10</v>
      </c>
      <c r="B23" s="17">
        <v>21</v>
      </c>
      <c r="D23" s="21" t="s">
        <v>10</v>
      </c>
      <c r="E23" s="17">
        <v>21</v>
      </c>
      <c r="G23" s="21" t="s">
        <v>10</v>
      </c>
      <c r="H23" s="17">
        <v>21</v>
      </c>
      <c r="J23" s="21" t="s">
        <v>10</v>
      </c>
      <c r="K23" s="17">
        <v>21</v>
      </c>
      <c r="L23" s="185"/>
      <c r="M23" s="21">
        <v>16</v>
      </c>
      <c r="N23" s="17">
        <v>21</v>
      </c>
      <c r="O23" s="3"/>
      <c r="P23" s="21">
        <v>22</v>
      </c>
      <c r="Q23" s="47">
        <v>21</v>
      </c>
      <c r="S23" s="21">
        <v>21</v>
      </c>
      <c r="T23" s="47">
        <v>21</v>
      </c>
      <c r="V23" s="21">
        <v>21</v>
      </c>
      <c r="W23" s="47">
        <v>21</v>
      </c>
      <c r="Y23" s="21">
        <v>16</v>
      </c>
      <c r="Z23" s="47">
        <v>21</v>
      </c>
      <c r="AB23" s="21" t="s">
        <v>24</v>
      </c>
      <c r="AC23" s="47">
        <v>21</v>
      </c>
    </row>
    <row r="24" spans="1:29" x14ac:dyDescent="0.25">
      <c r="A24" s="21">
        <v>25</v>
      </c>
      <c r="B24" s="17">
        <v>22</v>
      </c>
      <c r="D24" s="21">
        <v>24</v>
      </c>
      <c r="E24" s="17">
        <v>22</v>
      </c>
      <c r="G24" s="21">
        <v>22</v>
      </c>
      <c r="H24" s="17">
        <v>22</v>
      </c>
      <c r="J24" s="21">
        <v>19</v>
      </c>
      <c r="K24" s="17">
        <v>22</v>
      </c>
      <c r="L24" s="185"/>
      <c r="M24" s="21" t="s">
        <v>24</v>
      </c>
      <c r="N24" s="17">
        <v>22</v>
      </c>
      <c r="O24" s="3"/>
      <c r="P24" s="21" t="s">
        <v>10</v>
      </c>
      <c r="Q24" s="47">
        <v>22</v>
      </c>
      <c r="S24" s="21" t="s">
        <v>10</v>
      </c>
      <c r="T24" s="47">
        <v>22</v>
      </c>
      <c r="V24" s="21" t="s">
        <v>10</v>
      </c>
      <c r="W24" s="47">
        <v>22</v>
      </c>
      <c r="Y24" s="21" t="s">
        <v>10</v>
      </c>
      <c r="Z24" s="47">
        <v>22</v>
      </c>
      <c r="AB24" s="21">
        <v>14</v>
      </c>
      <c r="AC24" s="47">
        <v>22</v>
      </c>
    </row>
    <row r="25" spans="1:29" x14ac:dyDescent="0.25">
      <c r="A25" s="21" t="s">
        <v>10</v>
      </c>
      <c r="B25" s="17">
        <v>23</v>
      </c>
      <c r="D25" s="21" t="s">
        <v>10</v>
      </c>
      <c r="E25" s="17">
        <v>23</v>
      </c>
      <c r="G25" s="21" t="s">
        <v>10</v>
      </c>
      <c r="H25" s="17">
        <v>23</v>
      </c>
      <c r="J25" s="21" t="s">
        <v>10</v>
      </c>
      <c r="K25" s="17">
        <v>23</v>
      </c>
      <c r="L25" s="185"/>
      <c r="M25" s="21">
        <v>17</v>
      </c>
      <c r="N25" s="17">
        <v>23</v>
      </c>
      <c r="O25" s="3"/>
      <c r="P25" s="21">
        <v>23</v>
      </c>
      <c r="Q25" s="47">
        <v>23</v>
      </c>
      <c r="S25" s="21">
        <v>22</v>
      </c>
      <c r="T25" s="47">
        <v>23</v>
      </c>
      <c r="V25" s="21">
        <v>22</v>
      </c>
      <c r="W25" s="47">
        <v>23</v>
      </c>
      <c r="Y25" s="21">
        <v>17</v>
      </c>
      <c r="Z25" s="47">
        <v>23</v>
      </c>
      <c r="AB25" s="21" t="s">
        <v>24</v>
      </c>
      <c r="AC25" s="47">
        <v>23</v>
      </c>
    </row>
    <row r="26" spans="1:29" x14ac:dyDescent="0.25">
      <c r="A26" s="21">
        <v>26</v>
      </c>
      <c r="B26" s="17">
        <v>24</v>
      </c>
      <c r="D26" s="21">
        <v>25</v>
      </c>
      <c r="E26" s="17">
        <v>24</v>
      </c>
      <c r="G26" s="21">
        <v>23</v>
      </c>
      <c r="H26" s="17">
        <v>24</v>
      </c>
      <c r="J26" s="21">
        <v>20</v>
      </c>
      <c r="K26" s="17">
        <v>24</v>
      </c>
      <c r="L26" s="185"/>
      <c r="M26" s="21" t="s">
        <v>24</v>
      </c>
      <c r="N26" s="17">
        <v>24</v>
      </c>
      <c r="O26" s="3"/>
      <c r="P26" s="21" t="s">
        <v>10</v>
      </c>
      <c r="Q26" s="47">
        <v>24</v>
      </c>
      <c r="S26" s="21" t="s">
        <v>10</v>
      </c>
      <c r="T26" s="47">
        <v>24</v>
      </c>
      <c r="V26" s="21" t="s">
        <v>10</v>
      </c>
      <c r="W26" s="47">
        <v>24</v>
      </c>
      <c r="Y26" s="21" t="s">
        <v>10</v>
      </c>
      <c r="Z26" s="47">
        <v>24</v>
      </c>
      <c r="AB26" s="21">
        <v>15</v>
      </c>
      <c r="AC26" s="47">
        <v>24</v>
      </c>
    </row>
    <row r="27" spans="1:29" x14ac:dyDescent="0.25">
      <c r="A27" s="21" t="s">
        <v>10</v>
      </c>
      <c r="B27" s="17">
        <v>25</v>
      </c>
      <c r="D27" s="21" t="s">
        <v>10</v>
      </c>
      <c r="E27" s="17">
        <v>25</v>
      </c>
      <c r="G27" s="21" t="s">
        <v>10</v>
      </c>
      <c r="H27" s="17">
        <v>25</v>
      </c>
      <c r="J27" s="21" t="s">
        <v>10</v>
      </c>
      <c r="K27" s="17">
        <v>25</v>
      </c>
      <c r="L27" s="185"/>
      <c r="M27" s="21">
        <v>18</v>
      </c>
      <c r="N27" s="17">
        <v>25</v>
      </c>
      <c r="O27" s="3"/>
      <c r="P27" s="21">
        <v>24</v>
      </c>
      <c r="Q27" s="47">
        <v>25</v>
      </c>
      <c r="S27" s="21">
        <v>23</v>
      </c>
      <c r="T27" s="47">
        <v>25</v>
      </c>
      <c r="V27" s="21">
        <v>23</v>
      </c>
      <c r="W27" s="47">
        <v>25</v>
      </c>
      <c r="Y27" s="21">
        <v>18</v>
      </c>
      <c r="Z27" s="47">
        <v>25</v>
      </c>
      <c r="AB27" s="21" t="s">
        <v>24</v>
      </c>
      <c r="AC27" s="47">
        <v>25</v>
      </c>
    </row>
    <row r="28" spans="1:29" x14ac:dyDescent="0.25">
      <c r="A28" s="21">
        <v>27</v>
      </c>
      <c r="B28" s="17">
        <v>26</v>
      </c>
      <c r="D28" s="21">
        <v>26</v>
      </c>
      <c r="E28" s="17">
        <v>26</v>
      </c>
      <c r="G28" s="21">
        <v>24</v>
      </c>
      <c r="H28" s="17">
        <v>26</v>
      </c>
      <c r="J28" s="21">
        <v>21</v>
      </c>
      <c r="K28" s="17">
        <v>26</v>
      </c>
      <c r="L28" s="185"/>
      <c r="M28" s="21" t="s">
        <v>24</v>
      </c>
      <c r="N28" s="17">
        <v>26</v>
      </c>
      <c r="O28" s="3"/>
      <c r="P28" s="21" t="s">
        <v>10</v>
      </c>
      <c r="Q28" s="47">
        <v>26</v>
      </c>
      <c r="S28" s="21" t="s">
        <v>10</v>
      </c>
      <c r="T28" s="47">
        <v>26</v>
      </c>
      <c r="V28" s="21" t="s">
        <v>10</v>
      </c>
      <c r="W28" s="47">
        <v>26</v>
      </c>
      <c r="Y28" s="21" t="s">
        <v>10</v>
      </c>
      <c r="Z28" s="47">
        <v>26</v>
      </c>
      <c r="AB28" s="21">
        <v>16</v>
      </c>
      <c r="AC28" s="47">
        <v>26</v>
      </c>
    </row>
    <row r="29" spans="1:29" x14ac:dyDescent="0.25">
      <c r="A29" s="21" t="s">
        <v>10</v>
      </c>
      <c r="B29" s="17">
        <v>27</v>
      </c>
      <c r="D29" s="21" t="s">
        <v>10</v>
      </c>
      <c r="E29" s="17">
        <v>27</v>
      </c>
      <c r="G29" s="21" t="s">
        <v>10</v>
      </c>
      <c r="H29" s="17">
        <v>27</v>
      </c>
      <c r="J29" s="21" t="s">
        <v>10</v>
      </c>
      <c r="K29" s="17">
        <v>27</v>
      </c>
      <c r="L29" s="185"/>
      <c r="M29" s="21">
        <v>19</v>
      </c>
      <c r="N29" s="17">
        <v>27</v>
      </c>
      <c r="O29" s="3"/>
      <c r="P29" s="21">
        <v>25</v>
      </c>
      <c r="Q29" s="47">
        <v>27</v>
      </c>
      <c r="S29" s="21">
        <v>24</v>
      </c>
      <c r="T29" s="47">
        <v>27</v>
      </c>
      <c r="V29" s="21">
        <v>24</v>
      </c>
      <c r="W29" s="47">
        <v>27</v>
      </c>
      <c r="Y29" s="21">
        <v>19</v>
      </c>
      <c r="Z29" s="47">
        <v>27</v>
      </c>
      <c r="AB29" s="21" t="s">
        <v>24</v>
      </c>
      <c r="AC29" s="47">
        <v>27</v>
      </c>
    </row>
    <row r="30" spans="1:29" x14ac:dyDescent="0.25">
      <c r="A30" s="21">
        <v>28</v>
      </c>
      <c r="B30" s="17">
        <v>28</v>
      </c>
      <c r="D30" s="21">
        <v>27</v>
      </c>
      <c r="E30" s="17">
        <v>28</v>
      </c>
      <c r="G30" s="21">
        <v>25</v>
      </c>
      <c r="H30" s="17">
        <v>28</v>
      </c>
      <c r="J30" s="21">
        <v>22</v>
      </c>
      <c r="K30" s="17">
        <v>28</v>
      </c>
      <c r="L30" s="185"/>
      <c r="M30" s="21" t="s">
        <v>24</v>
      </c>
      <c r="N30" s="17">
        <v>28</v>
      </c>
      <c r="O30" s="3"/>
      <c r="P30" s="21" t="s">
        <v>10</v>
      </c>
      <c r="Q30" s="47">
        <v>28</v>
      </c>
      <c r="S30" s="21" t="s">
        <v>10</v>
      </c>
      <c r="T30" s="47">
        <v>28</v>
      </c>
      <c r="V30" s="21" t="s">
        <v>10</v>
      </c>
      <c r="W30" s="47">
        <v>28</v>
      </c>
      <c r="Y30" s="21" t="s">
        <v>10</v>
      </c>
      <c r="Z30" s="47">
        <v>28</v>
      </c>
      <c r="AB30" s="21">
        <v>17</v>
      </c>
      <c r="AC30" s="47">
        <v>28</v>
      </c>
    </row>
    <row r="31" spans="1:29" x14ac:dyDescent="0.25">
      <c r="A31" s="21" t="s">
        <v>10</v>
      </c>
      <c r="B31" s="17">
        <v>29</v>
      </c>
      <c r="D31" s="21" t="s">
        <v>10</v>
      </c>
      <c r="E31" s="17">
        <v>29</v>
      </c>
      <c r="G31" s="21" t="s">
        <v>10</v>
      </c>
      <c r="H31" s="17">
        <v>29</v>
      </c>
      <c r="J31" s="21" t="s">
        <v>10</v>
      </c>
      <c r="K31" s="17">
        <v>29</v>
      </c>
      <c r="L31" s="185"/>
      <c r="M31" s="21">
        <v>20</v>
      </c>
      <c r="N31" s="17">
        <v>29</v>
      </c>
      <c r="O31" s="3"/>
      <c r="P31" s="21">
        <v>26</v>
      </c>
      <c r="Q31" s="47">
        <v>29</v>
      </c>
      <c r="S31" s="21">
        <v>25</v>
      </c>
      <c r="T31" s="47">
        <v>29</v>
      </c>
      <c r="V31" s="21">
        <v>25</v>
      </c>
      <c r="W31" s="47">
        <v>29</v>
      </c>
      <c r="Y31" s="21">
        <v>20</v>
      </c>
      <c r="Z31" s="47">
        <v>29</v>
      </c>
      <c r="AB31" s="21" t="s">
        <v>24</v>
      </c>
      <c r="AC31" s="47">
        <v>29</v>
      </c>
    </row>
    <row r="32" spans="1:29" x14ac:dyDescent="0.25">
      <c r="A32" s="21">
        <v>29</v>
      </c>
      <c r="B32" s="17">
        <v>30</v>
      </c>
      <c r="D32" s="21">
        <v>28</v>
      </c>
      <c r="E32" s="17">
        <v>30</v>
      </c>
      <c r="G32" s="21">
        <v>26</v>
      </c>
      <c r="H32" s="17">
        <v>30</v>
      </c>
      <c r="J32" s="21">
        <v>23</v>
      </c>
      <c r="K32" s="17">
        <v>30</v>
      </c>
      <c r="L32" s="185"/>
      <c r="M32" s="21" t="s">
        <v>24</v>
      </c>
      <c r="N32" s="17">
        <v>30</v>
      </c>
      <c r="O32" s="3"/>
      <c r="P32" s="21" t="s">
        <v>10</v>
      </c>
      <c r="Q32" s="47">
        <v>30</v>
      </c>
      <c r="S32" s="21" t="s">
        <v>10</v>
      </c>
      <c r="T32" s="47">
        <v>30</v>
      </c>
      <c r="V32" s="21" t="s">
        <v>10</v>
      </c>
      <c r="W32" s="47">
        <v>30</v>
      </c>
      <c r="Y32" s="21" t="s">
        <v>10</v>
      </c>
      <c r="Z32" s="47">
        <v>30</v>
      </c>
      <c r="AB32" s="21">
        <v>18</v>
      </c>
      <c r="AC32" s="47">
        <v>30</v>
      </c>
    </row>
    <row r="33" spans="1:29" x14ac:dyDescent="0.25">
      <c r="A33" s="21" t="s">
        <v>10</v>
      </c>
      <c r="B33" s="17">
        <v>31</v>
      </c>
      <c r="D33" s="21" t="s">
        <v>10</v>
      </c>
      <c r="E33" s="17">
        <v>31</v>
      </c>
      <c r="G33" s="21" t="s">
        <v>10</v>
      </c>
      <c r="H33" s="17">
        <v>31</v>
      </c>
      <c r="J33" s="21" t="s">
        <v>10</v>
      </c>
      <c r="K33" s="17">
        <v>31</v>
      </c>
      <c r="L33" s="185"/>
      <c r="M33" s="21">
        <v>21</v>
      </c>
      <c r="N33" s="17">
        <v>31</v>
      </c>
      <c r="O33" s="3"/>
      <c r="P33" s="21" t="s">
        <v>10</v>
      </c>
      <c r="Q33" s="47">
        <v>31</v>
      </c>
      <c r="S33" s="21" t="s">
        <v>10</v>
      </c>
      <c r="T33" s="47">
        <v>31</v>
      </c>
      <c r="V33" s="21" t="s">
        <v>10</v>
      </c>
      <c r="W33" s="47">
        <v>31</v>
      </c>
      <c r="Y33" s="21">
        <v>21</v>
      </c>
      <c r="Z33" s="47">
        <v>31</v>
      </c>
      <c r="AB33" s="21" t="s">
        <v>24</v>
      </c>
      <c r="AC33" s="47">
        <v>31</v>
      </c>
    </row>
    <row r="34" spans="1:29" x14ac:dyDescent="0.25">
      <c r="A34" s="21">
        <v>30</v>
      </c>
      <c r="B34" s="17">
        <v>32</v>
      </c>
      <c r="D34" s="21">
        <v>29</v>
      </c>
      <c r="E34" s="17">
        <v>32</v>
      </c>
      <c r="G34" s="21">
        <v>27</v>
      </c>
      <c r="H34" s="17">
        <v>32</v>
      </c>
      <c r="J34" s="21">
        <v>24</v>
      </c>
      <c r="K34" s="17">
        <v>32</v>
      </c>
      <c r="L34" s="185"/>
      <c r="M34" s="21" t="s">
        <v>24</v>
      </c>
      <c r="N34" s="17">
        <v>32</v>
      </c>
      <c r="O34" s="3"/>
      <c r="P34" s="21">
        <v>27</v>
      </c>
      <c r="Q34" s="47">
        <v>32</v>
      </c>
      <c r="S34" s="21">
        <v>26</v>
      </c>
      <c r="T34" s="47">
        <v>32</v>
      </c>
      <c r="V34" s="21">
        <v>26</v>
      </c>
      <c r="W34" s="47">
        <v>32</v>
      </c>
      <c r="Y34" s="21" t="s">
        <v>10</v>
      </c>
      <c r="Z34" s="47">
        <v>32</v>
      </c>
      <c r="AB34" s="21">
        <v>19</v>
      </c>
      <c r="AC34" s="47">
        <v>32</v>
      </c>
    </row>
    <row r="35" spans="1:29" x14ac:dyDescent="0.25">
      <c r="A35" s="21" t="s">
        <v>10</v>
      </c>
      <c r="B35" s="17">
        <v>33</v>
      </c>
      <c r="D35" s="21" t="s">
        <v>10</v>
      </c>
      <c r="E35" s="17">
        <v>33</v>
      </c>
      <c r="G35" s="21" t="s">
        <v>10</v>
      </c>
      <c r="H35" s="17">
        <v>33</v>
      </c>
      <c r="J35" s="21" t="s">
        <v>10</v>
      </c>
      <c r="K35" s="17">
        <v>33</v>
      </c>
      <c r="L35" s="185"/>
      <c r="M35" s="21">
        <v>22</v>
      </c>
      <c r="N35" s="17">
        <v>33</v>
      </c>
      <c r="O35" s="3"/>
      <c r="P35" s="21" t="s">
        <v>10</v>
      </c>
      <c r="Q35" s="47">
        <v>33</v>
      </c>
      <c r="S35" s="21" t="s">
        <v>10</v>
      </c>
      <c r="T35" s="47">
        <v>33</v>
      </c>
      <c r="V35" s="21" t="s">
        <v>10</v>
      </c>
      <c r="W35" s="47">
        <v>33</v>
      </c>
      <c r="Y35" s="21">
        <v>22</v>
      </c>
      <c r="Z35" s="47">
        <v>33</v>
      </c>
      <c r="AB35" s="21" t="s">
        <v>24</v>
      </c>
      <c r="AC35" s="47">
        <v>33</v>
      </c>
    </row>
    <row r="36" spans="1:29" x14ac:dyDescent="0.25">
      <c r="A36" s="21">
        <v>31</v>
      </c>
      <c r="B36" s="17">
        <v>34</v>
      </c>
      <c r="D36" s="21">
        <v>30</v>
      </c>
      <c r="E36" s="17">
        <v>34</v>
      </c>
      <c r="G36" s="21">
        <v>28</v>
      </c>
      <c r="H36" s="17">
        <v>34</v>
      </c>
      <c r="J36" s="21">
        <v>25</v>
      </c>
      <c r="K36" s="17">
        <v>34</v>
      </c>
      <c r="L36" s="185"/>
      <c r="M36" s="21" t="s">
        <v>24</v>
      </c>
      <c r="N36" s="17">
        <v>34</v>
      </c>
      <c r="O36" s="3"/>
      <c r="P36" s="21" t="s">
        <v>10</v>
      </c>
      <c r="Q36" s="47">
        <v>34</v>
      </c>
      <c r="S36" s="21" t="s">
        <v>10</v>
      </c>
      <c r="T36" s="47">
        <v>34</v>
      </c>
      <c r="V36" s="21" t="s">
        <v>10</v>
      </c>
      <c r="W36" s="47">
        <v>34</v>
      </c>
      <c r="Y36" s="21" t="s">
        <v>10</v>
      </c>
      <c r="Z36" s="47">
        <v>34</v>
      </c>
      <c r="AB36" s="21">
        <v>20</v>
      </c>
      <c r="AC36" s="47">
        <v>34</v>
      </c>
    </row>
    <row r="37" spans="1:29" x14ac:dyDescent="0.25">
      <c r="A37" s="21" t="s">
        <v>10</v>
      </c>
      <c r="B37" s="17">
        <v>35</v>
      </c>
      <c r="D37" s="21" t="s">
        <v>10</v>
      </c>
      <c r="E37" s="17">
        <v>35</v>
      </c>
      <c r="G37" s="21" t="s">
        <v>10</v>
      </c>
      <c r="H37" s="17">
        <v>35</v>
      </c>
      <c r="J37" s="21" t="s">
        <v>10</v>
      </c>
      <c r="K37" s="17">
        <v>35</v>
      </c>
      <c r="L37" s="185"/>
      <c r="M37" s="21">
        <v>23</v>
      </c>
      <c r="N37" s="17">
        <v>35</v>
      </c>
      <c r="O37" s="3"/>
      <c r="P37" s="21">
        <v>28</v>
      </c>
      <c r="Q37" s="47">
        <v>35</v>
      </c>
      <c r="S37" s="21">
        <v>27</v>
      </c>
      <c r="T37" s="47">
        <v>35</v>
      </c>
      <c r="V37" s="21">
        <v>27</v>
      </c>
      <c r="W37" s="47">
        <v>35</v>
      </c>
      <c r="Y37" s="21">
        <v>23</v>
      </c>
      <c r="Z37" s="47">
        <v>35</v>
      </c>
      <c r="AB37" s="21" t="s">
        <v>24</v>
      </c>
      <c r="AC37" s="47">
        <v>35</v>
      </c>
    </row>
    <row r="38" spans="1:29" x14ac:dyDescent="0.25">
      <c r="A38" s="21">
        <v>32</v>
      </c>
      <c r="B38" s="17">
        <v>36</v>
      </c>
      <c r="D38" s="21">
        <v>31</v>
      </c>
      <c r="E38" s="17">
        <v>36</v>
      </c>
      <c r="G38" s="21">
        <v>29</v>
      </c>
      <c r="H38" s="17">
        <v>36</v>
      </c>
      <c r="J38" s="21">
        <v>26</v>
      </c>
      <c r="K38" s="17">
        <v>36</v>
      </c>
      <c r="L38" s="185"/>
      <c r="M38" s="21" t="s">
        <v>24</v>
      </c>
      <c r="N38" s="17">
        <v>36</v>
      </c>
      <c r="O38" s="3"/>
      <c r="P38" s="21" t="s">
        <v>10</v>
      </c>
      <c r="Q38" s="47">
        <v>36</v>
      </c>
      <c r="S38" s="21" t="s">
        <v>10</v>
      </c>
      <c r="T38" s="47">
        <v>36</v>
      </c>
      <c r="V38" s="21" t="s">
        <v>10</v>
      </c>
      <c r="W38" s="47">
        <v>36</v>
      </c>
      <c r="Y38" s="21" t="s">
        <v>10</v>
      </c>
      <c r="Z38" s="47">
        <v>36</v>
      </c>
      <c r="AB38" s="21">
        <v>21</v>
      </c>
      <c r="AC38" s="47">
        <v>36</v>
      </c>
    </row>
    <row r="39" spans="1:29" x14ac:dyDescent="0.25">
      <c r="A39" s="21" t="s">
        <v>10</v>
      </c>
      <c r="B39" s="17">
        <v>37</v>
      </c>
      <c r="D39" s="21" t="s">
        <v>10</v>
      </c>
      <c r="E39" s="17">
        <v>37</v>
      </c>
      <c r="G39" s="21" t="s">
        <v>10</v>
      </c>
      <c r="H39" s="17">
        <v>37</v>
      </c>
      <c r="J39" s="21" t="s">
        <v>10</v>
      </c>
      <c r="K39" s="17">
        <v>37</v>
      </c>
      <c r="L39" s="185"/>
      <c r="M39" s="21">
        <v>24</v>
      </c>
      <c r="N39" s="17">
        <v>37</v>
      </c>
      <c r="O39" s="3"/>
      <c r="P39" s="21" t="s">
        <v>10</v>
      </c>
      <c r="Q39" s="47">
        <v>37</v>
      </c>
      <c r="S39" s="21" t="s">
        <v>10</v>
      </c>
      <c r="T39" s="47">
        <v>37</v>
      </c>
      <c r="V39" s="21" t="s">
        <v>10</v>
      </c>
      <c r="W39" s="47">
        <v>37</v>
      </c>
      <c r="Y39" s="21">
        <v>24</v>
      </c>
      <c r="Z39" s="47">
        <v>37</v>
      </c>
      <c r="AB39" s="21" t="s">
        <v>24</v>
      </c>
      <c r="AC39" s="47">
        <v>37</v>
      </c>
    </row>
    <row r="40" spans="1:29" x14ac:dyDescent="0.25">
      <c r="A40" s="21">
        <v>33</v>
      </c>
      <c r="B40" s="17">
        <v>38</v>
      </c>
      <c r="D40" s="21">
        <v>32</v>
      </c>
      <c r="E40" s="17">
        <v>38</v>
      </c>
      <c r="G40" s="21">
        <v>30</v>
      </c>
      <c r="H40" s="17">
        <v>38</v>
      </c>
      <c r="J40" s="21">
        <v>27</v>
      </c>
      <c r="K40" s="17">
        <v>38</v>
      </c>
      <c r="L40" s="185"/>
      <c r="M40" s="21" t="s">
        <v>24</v>
      </c>
      <c r="N40" s="17">
        <v>38</v>
      </c>
      <c r="O40" s="3"/>
      <c r="P40" s="21">
        <v>29</v>
      </c>
      <c r="Q40" s="47">
        <v>38</v>
      </c>
      <c r="S40" s="21">
        <v>28</v>
      </c>
      <c r="T40" s="47">
        <v>38</v>
      </c>
      <c r="V40" s="21">
        <v>28</v>
      </c>
      <c r="W40" s="47">
        <v>38</v>
      </c>
      <c r="Y40" s="21" t="s">
        <v>10</v>
      </c>
      <c r="Z40" s="47">
        <v>38</v>
      </c>
      <c r="AB40" s="21">
        <v>22</v>
      </c>
      <c r="AC40" s="47">
        <v>38</v>
      </c>
    </row>
    <row r="41" spans="1:29" x14ac:dyDescent="0.25">
      <c r="A41" s="21" t="s">
        <v>10</v>
      </c>
      <c r="B41" s="17">
        <v>39</v>
      </c>
      <c r="D41" s="21" t="s">
        <v>10</v>
      </c>
      <c r="E41" s="17">
        <v>39</v>
      </c>
      <c r="G41" s="21" t="s">
        <v>10</v>
      </c>
      <c r="H41" s="17">
        <v>39</v>
      </c>
      <c r="J41" s="21" t="s">
        <v>10</v>
      </c>
      <c r="K41" s="17">
        <v>39</v>
      </c>
      <c r="L41" s="185"/>
      <c r="M41" s="21">
        <v>25</v>
      </c>
      <c r="N41" s="17">
        <v>39</v>
      </c>
      <c r="O41" s="3"/>
      <c r="P41" s="21" t="s">
        <v>10</v>
      </c>
      <c r="Q41" s="47">
        <v>39</v>
      </c>
      <c r="S41" s="21" t="s">
        <v>10</v>
      </c>
      <c r="T41" s="47">
        <v>39</v>
      </c>
      <c r="V41" s="21" t="s">
        <v>10</v>
      </c>
      <c r="W41" s="47">
        <v>39</v>
      </c>
      <c r="Y41" s="21">
        <v>25</v>
      </c>
      <c r="Z41" s="47">
        <v>39</v>
      </c>
      <c r="AB41" s="21" t="s">
        <v>24</v>
      </c>
      <c r="AC41" s="47">
        <v>39</v>
      </c>
    </row>
    <row r="42" spans="1:29" x14ac:dyDescent="0.25">
      <c r="A42" s="21">
        <v>34</v>
      </c>
      <c r="B42" s="17">
        <v>40</v>
      </c>
      <c r="D42" s="21">
        <v>33</v>
      </c>
      <c r="E42" s="17">
        <v>40</v>
      </c>
      <c r="G42" s="21">
        <v>31</v>
      </c>
      <c r="H42" s="17">
        <v>40</v>
      </c>
      <c r="J42" s="21">
        <v>28</v>
      </c>
      <c r="K42" s="17">
        <v>40</v>
      </c>
      <c r="L42" s="185"/>
      <c r="M42" s="21" t="s">
        <v>24</v>
      </c>
      <c r="N42" s="17">
        <v>40</v>
      </c>
      <c r="O42" s="3"/>
      <c r="P42" s="21" t="s">
        <v>10</v>
      </c>
      <c r="Q42" s="47">
        <v>40</v>
      </c>
      <c r="S42" s="21" t="s">
        <v>10</v>
      </c>
      <c r="T42" s="47">
        <v>40</v>
      </c>
      <c r="V42" s="21" t="s">
        <v>10</v>
      </c>
      <c r="W42" s="47">
        <v>40</v>
      </c>
      <c r="Y42" s="21" t="s">
        <v>10</v>
      </c>
      <c r="Z42" s="47">
        <v>40</v>
      </c>
      <c r="AB42" s="21">
        <v>23</v>
      </c>
      <c r="AC42" s="47">
        <v>40</v>
      </c>
    </row>
    <row r="43" spans="1:29" x14ac:dyDescent="0.25">
      <c r="A43" s="21" t="s">
        <v>10</v>
      </c>
      <c r="B43" s="17">
        <v>41</v>
      </c>
      <c r="D43" s="21" t="s">
        <v>10</v>
      </c>
      <c r="E43" s="17">
        <v>41</v>
      </c>
      <c r="G43" s="21" t="s">
        <v>10</v>
      </c>
      <c r="H43" s="17">
        <v>41</v>
      </c>
      <c r="J43" s="21" t="s">
        <v>10</v>
      </c>
      <c r="K43" s="17">
        <v>41</v>
      </c>
      <c r="L43" s="185"/>
      <c r="M43" s="21">
        <v>26</v>
      </c>
      <c r="N43" s="17">
        <v>41</v>
      </c>
      <c r="O43" s="3"/>
      <c r="P43" s="21">
        <v>30</v>
      </c>
      <c r="Q43" s="47">
        <v>41</v>
      </c>
      <c r="S43" s="21">
        <v>29</v>
      </c>
      <c r="T43" s="47">
        <v>41</v>
      </c>
      <c r="V43" s="21">
        <v>29</v>
      </c>
      <c r="W43" s="47">
        <v>41</v>
      </c>
      <c r="Y43" s="21">
        <v>26</v>
      </c>
      <c r="Z43" s="47">
        <v>41</v>
      </c>
      <c r="AB43" s="21" t="s">
        <v>24</v>
      </c>
      <c r="AC43" s="47">
        <v>41</v>
      </c>
    </row>
    <row r="44" spans="1:29" x14ac:dyDescent="0.25">
      <c r="A44" s="21">
        <v>35</v>
      </c>
      <c r="B44" s="17">
        <v>42</v>
      </c>
      <c r="D44" s="21">
        <v>34</v>
      </c>
      <c r="E44" s="17">
        <v>42</v>
      </c>
      <c r="G44" s="21">
        <v>32</v>
      </c>
      <c r="H44" s="17">
        <v>42</v>
      </c>
      <c r="J44" s="21">
        <v>29</v>
      </c>
      <c r="K44" s="17">
        <v>42</v>
      </c>
      <c r="L44" s="185"/>
      <c r="M44" s="21" t="s">
        <v>24</v>
      </c>
      <c r="N44" s="17">
        <v>42</v>
      </c>
      <c r="O44" s="3"/>
      <c r="P44" s="21" t="s">
        <v>10</v>
      </c>
      <c r="Q44" s="47">
        <v>42</v>
      </c>
      <c r="S44" s="21" t="s">
        <v>10</v>
      </c>
      <c r="T44" s="47">
        <v>42</v>
      </c>
      <c r="V44" s="21" t="s">
        <v>10</v>
      </c>
      <c r="W44" s="47">
        <v>42</v>
      </c>
      <c r="Y44" s="21" t="s">
        <v>10</v>
      </c>
      <c r="Z44" s="47">
        <v>42</v>
      </c>
      <c r="AB44" s="21">
        <v>24</v>
      </c>
      <c r="AC44" s="47">
        <v>42</v>
      </c>
    </row>
    <row r="45" spans="1:29" x14ac:dyDescent="0.25">
      <c r="A45" s="21" t="s">
        <v>10</v>
      </c>
      <c r="B45" s="17">
        <v>43</v>
      </c>
      <c r="D45" s="21" t="s">
        <v>10</v>
      </c>
      <c r="E45" s="17">
        <v>43</v>
      </c>
      <c r="G45" s="21" t="s">
        <v>10</v>
      </c>
      <c r="H45" s="17">
        <v>43</v>
      </c>
      <c r="J45" s="21" t="s">
        <v>10</v>
      </c>
      <c r="K45" s="17">
        <v>43</v>
      </c>
      <c r="L45" s="185"/>
      <c r="M45" s="21">
        <v>27</v>
      </c>
      <c r="N45" s="17">
        <v>43</v>
      </c>
      <c r="O45" s="3"/>
      <c r="P45" s="21" t="s">
        <v>10</v>
      </c>
      <c r="Q45" s="47">
        <v>43</v>
      </c>
      <c r="S45" s="21" t="s">
        <v>10</v>
      </c>
      <c r="T45" s="47">
        <v>43</v>
      </c>
      <c r="V45" s="21" t="s">
        <v>10</v>
      </c>
      <c r="W45" s="47">
        <v>43</v>
      </c>
      <c r="Y45" s="21" t="s">
        <v>10</v>
      </c>
      <c r="Z45" s="47">
        <v>43</v>
      </c>
      <c r="AB45" s="21" t="s">
        <v>24</v>
      </c>
      <c r="AC45" s="47">
        <v>43</v>
      </c>
    </row>
    <row r="46" spans="1:29" x14ac:dyDescent="0.25">
      <c r="A46" s="21">
        <v>36</v>
      </c>
      <c r="B46" s="17">
        <v>44</v>
      </c>
      <c r="D46" s="21">
        <v>35</v>
      </c>
      <c r="E46" s="17">
        <v>44</v>
      </c>
      <c r="G46" s="21">
        <v>33</v>
      </c>
      <c r="H46" s="17">
        <v>44</v>
      </c>
      <c r="J46" s="21">
        <v>30</v>
      </c>
      <c r="K46" s="17">
        <v>44</v>
      </c>
      <c r="L46" s="185"/>
      <c r="M46" s="21" t="s">
        <v>24</v>
      </c>
      <c r="N46" s="17">
        <v>44</v>
      </c>
      <c r="O46" s="3"/>
      <c r="P46" s="21">
        <v>31</v>
      </c>
      <c r="Q46" s="47">
        <v>44</v>
      </c>
      <c r="S46" s="21">
        <v>30</v>
      </c>
      <c r="T46" s="47">
        <v>44</v>
      </c>
      <c r="V46" s="21">
        <v>30</v>
      </c>
      <c r="W46" s="47">
        <v>44</v>
      </c>
      <c r="Y46" s="21">
        <v>27</v>
      </c>
      <c r="Z46" s="47">
        <v>44</v>
      </c>
      <c r="AB46" s="21">
        <v>25</v>
      </c>
      <c r="AC46" s="47">
        <v>44</v>
      </c>
    </row>
    <row r="47" spans="1:29" x14ac:dyDescent="0.25">
      <c r="A47" s="21" t="s">
        <v>10</v>
      </c>
      <c r="B47" s="17">
        <v>45</v>
      </c>
      <c r="D47" s="21" t="s">
        <v>10</v>
      </c>
      <c r="E47" s="17">
        <v>45</v>
      </c>
      <c r="G47" s="21" t="s">
        <v>10</v>
      </c>
      <c r="H47" s="17">
        <v>45</v>
      </c>
      <c r="J47" s="21" t="s">
        <v>10</v>
      </c>
      <c r="K47" s="17">
        <v>45</v>
      </c>
      <c r="L47" s="185"/>
      <c r="M47" s="21">
        <v>28</v>
      </c>
      <c r="N47" s="17">
        <v>45</v>
      </c>
      <c r="O47" s="3"/>
      <c r="P47" s="21" t="s">
        <v>10</v>
      </c>
      <c r="Q47" s="47">
        <v>45</v>
      </c>
      <c r="S47" s="21" t="s">
        <v>10</v>
      </c>
      <c r="T47" s="47">
        <v>45</v>
      </c>
      <c r="V47" s="21" t="s">
        <v>10</v>
      </c>
      <c r="W47" s="47">
        <v>45</v>
      </c>
      <c r="Y47" s="21" t="s">
        <v>10</v>
      </c>
      <c r="Z47" s="47">
        <v>45</v>
      </c>
      <c r="AB47" s="21" t="s">
        <v>24</v>
      </c>
      <c r="AC47" s="47">
        <v>45</v>
      </c>
    </row>
    <row r="48" spans="1:29" x14ac:dyDescent="0.25">
      <c r="A48" s="21" t="s">
        <v>10</v>
      </c>
      <c r="B48" s="17">
        <v>46</v>
      </c>
      <c r="D48" s="21" t="s">
        <v>10</v>
      </c>
      <c r="E48" s="17">
        <v>46</v>
      </c>
      <c r="G48" s="21" t="s">
        <v>10</v>
      </c>
      <c r="H48" s="17">
        <v>46</v>
      </c>
      <c r="J48" s="21" t="s">
        <v>10</v>
      </c>
      <c r="K48" s="17">
        <v>46</v>
      </c>
      <c r="L48" s="185"/>
      <c r="M48" s="21" t="s">
        <v>24</v>
      </c>
      <c r="N48" s="17">
        <v>46</v>
      </c>
      <c r="O48" s="3"/>
      <c r="P48" s="21" t="s">
        <v>10</v>
      </c>
      <c r="Q48" s="47">
        <v>46</v>
      </c>
      <c r="S48" s="21" t="s">
        <v>10</v>
      </c>
      <c r="T48" s="47">
        <v>46</v>
      </c>
      <c r="V48" s="21" t="s">
        <v>10</v>
      </c>
      <c r="W48" s="47">
        <v>46</v>
      </c>
      <c r="Y48" s="21" t="s">
        <v>10</v>
      </c>
      <c r="Z48" s="47">
        <v>46</v>
      </c>
      <c r="AB48" s="21" t="s">
        <v>24</v>
      </c>
      <c r="AC48" s="47">
        <v>46</v>
      </c>
    </row>
    <row r="49" spans="1:29" x14ac:dyDescent="0.25">
      <c r="A49" s="21">
        <v>37</v>
      </c>
      <c r="B49" s="17">
        <v>47</v>
      </c>
      <c r="D49" s="21">
        <v>36</v>
      </c>
      <c r="E49" s="17">
        <v>47</v>
      </c>
      <c r="G49" s="21">
        <v>34</v>
      </c>
      <c r="H49" s="17">
        <v>47</v>
      </c>
      <c r="J49" s="21">
        <v>31</v>
      </c>
      <c r="K49" s="17">
        <v>47</v>
      </c>
      <c r="L49" s="185"/>
      <c r="M49" s="21">
        <v>29</v>
      </c>
      <c r="N49" s="17">
        <v>47</v>
      </c>
      <c r="O49" s="3"/>
      <c r="P49" s="21">
        <v>32</v>
      </c>
      <c r="Q49" s="47">
        <v>47</v>
      </c>
      <c r="S49" s="21">
        <v>31</v>
      </c>
      <c r="T49" s="47">
        <v>47</v>
      </c>
      <c r="V49" s="21">
        <v>31</v>
      </c>
      <c r="W49" s="47">
        <v>47</v>
      </c>
      <c r="Y49" s="21">
        <v>28</v>
      </c>
      <c r="Z49" s="47">
        <v>47</v>
      </c>
      <c r="AB49" s="21">
        <v>26</v>
      </c>
      <c r="AC49" s="47">
        <v>47</v>
      </c>
    </row>
    <row r="50" spans="1:29" x14ac:dyDescent="0.25">
      <c r="A50" s="21" t="s">
        <v>10</v>
      </c>
      <c r="B50" s="17">
        <v>48</v>
      </c>
      <c r="D50" s="21" t="s">
        <v>10</v>
      </c>
      <c r="E50" s="17">
        <v>48</v>
      </c>
      <c r="G50" s="21" t="s">
        <v>10</v>
      </c>
      <c r="H50" s="17">
        <v>48</v>
      </c>
      <c r="J50" s="21" t="s">
        <v>10</v>
      </c>
      <c r="K50" s="17">
        <v>48</v>
      </c>
      <c r="L50" s="185"/>
      <c r="M50" s="21" t="s">
        <v>24</v>
      </c>
      <c r="N50" s="17">
        <v>48</v>
      </c>
      <c r="O50" s="3"/>
      <c r="P50" s="21" t="s">
        <v>10</v>
      </c>
      <c r="Q50" s="47">
        <v>48</v>
      </c>
      <c r="S50" s="21" t="s">
        <v>10</v>
      </c>
      <c r="T50" s="47">
        <v>48</v>
      </c>
      <c r="V50" s="21" t="s">
        <v>10</v>
      </c>
      <c r="W50" s="47">
        <v>48</v>
      </c>
      <c r="Y50" s="21" t="s">
        <v>10</v>
      </c>
      <c r="Z50" s="47">
        <v>48</v>
      </c>
      <c r="AB50" s="21" t="s">
        <v>24</v>
      </c>
      <c r="AC50" s="47">
        <v>48</v>
      </c>
    </row>
    <row r="51" spans="1:29" x14ac:dyDescent="0.25">
      <c r="A51" s="21" t="s">
        <v>10</v>
      </c>
      <c r="B51" s="17">
        <v>49</v>
      </c>
      <c r="D51" s="21" t="s">
        <v>10</v>
      </c>
      <c r="E51" s="17">
        <v>49</v>
      </c>
      <c r="G51" s="21" t="s">
        <v>10</v>
      </c>
      <c r="H51" s="17">
        <v>49</v>
      </c>
      <c r="J51" s="21" t="s">
        <v>10</v>
      </c>
      <c r="K51" s="17">
        <v>49</v>
      </c>
      <c r="L51" s="185"/>
      <c r="M51" s="21" t="s">
        <v>24</v>
      </c>
      <c r="N51" s="17">
        <v>49</v>
      </c>
      <c r="O51" s="3"/>
      <c r="P51" s="21" t="s">
        <v>10</v>
      </c>
      <c r="Q51" s="47">
        <v>49</v>
      </c>
      <c r="S51" s="21" t="s">
        <v>10</v>
      </c>
      <c r="T51" s="47">
        <v>49</v>
      </c>
      <c r="V51" s="21" t="s">
        <v>10</v>
      </c>
      <c r="W51" s="47">
        <v>49</v>
      </c>
      <c r="Y51" s="21" t="s">
        <v>10</v>
      </c>
      <c r="Z51" s="47">
        <v>49</v>
      </c>
      <c r="AB51" s="21" t="s">
        <v>24</v>
      </c>
      <c r="AC51" s="47">
        <v>49</v>
      </c>
    </row>
    <row r="52" spans="1:29" x14ac:dyDescent="0.25">
      <c r="A52" s="21">
        <v>38</v>
      </c>
      <c r="B52" s="17">
        <v>50</v>
      </c>
      <c r="D52" s="21">
        <v>37</v>
      </c>
      <c r="E52" s="17">
        <v>50</v>
      </c>
      <c r="G52" s="21">
        <v>35</v>
      </c>
      <c r="H52" s="17">
        <v>50</v>
      </c>
      <c r="J52" s="21">
        <v>32</v>
      </c>
      <c r="K52" s="17">
        <v>50</v>
      </c>
      <c r="L52" s="185"/>
      <c r="M52" s="21">
        <v>30</v>
      </c>
      <c r="N52" s="17">
        <v>50</v>
      </c>
      <c r="O52" s="3"/>
      <c r="P52" s="21">
        <v>33</v>
      </c>
      <c r="Q52" s="47">
        <v>50</v>
      </c>
      <c r="S52" s="21">
        <v>32</v>
      </c>
      <c r="T52" s="47">
        <v>50</v>
      </c>
      <c r="V52" s="21">
        <v>32</v>
      </c>
      <c r="W52" s="47">
        <v>50</v>
      </c>
      <c r="Y52" s="21">
        <v>29</v>
      </c>
      <c r="Z52" s="47">
        <v>50</v>
      </c>
      <c r="AB52" s="21">
        <v>27</v>
      </c>
      <c r="AC52" s="47">
        <v>50</v>
      </c>
    </row>
    <row r="53" spans="1:29" x14ac:dyDescent="0.25">
      <c r="A53" s="21" t="s">
        <v>10</v>
      </c>
      <c r="B53" s="17">
        <v>51</v>
      </c>
      <c r="D53" s="21" t="s">
        <v>10</v>
      </c>
      <c r="E53" s="17">
        <v>51</v>
      </c>
      <c r="G53" s="21" t="s">
        <v>10</v>
      </c>
      <c r="H53" s="17">
        <v>51</v>
      </c>
      <c r="J53" s="21" t="s">
        <v>10</v>
      </c>
      <c r="K53" s="17">
        <v>51</v>
      </c>
      <c r="L53" s="185"/>
      <c r="M53" s="21" t="s">
        <v>24</v>
      </c>
      <c r="N53" s="17">
        <v>51</v>
      </c>
      <c r="O53" s="3"/>
      <c r="P53" s="21" t="s">
        <v>10</v>
      </c>
      <c r="Q53" s="47">
        <v>51</v>
      </c>
      <c r="S53" s="21" t="s">
        <v>10</v>
      </c>
      <c r="T53" s="47">
        <v>51</v>
      </c>
      <c r="V53" s="21" t="s">
        <v>10</v>
      </c>
      <c r="W53" s="47">
        <v>51</v>
      </c>
      <c r="Y53" s="21" t="s">
        <v>10</v>
      </c>
      <c r="Z53" s="47">
        <v>51</v>
      </c>
      <c r="AB53" s="21" t="s">
        <v>24</v>
      </c>
      <c r="AC53" s="47">
        <v>51</v>
      </c>
    </row>
    <row r="54" spans="1:29" x14ac:dyDescent="0.25">
      <c r="A54" s="21" t="s">
        <v>10</v>
      </c>
      <c r="B54" s="17">
        <v>52</v>
      </c>
      <c r="D54" s="21" t="s">
        <v>10</v>
      </c>
      <c r="E54" s="17">
        <v>52</v>
      </c>
      <c r="G54" s="21">
        <v>36</v>
      </c>
      <c r="H54" s="17">
        <v>52</v>
      </c>
      <c r="J54" s="21">
        <v>33</v>
      </c>
      <c r="K54" s="17">
        <v>52</v>
      </c>
      <c r="L54" s="185"/>
      <c r="M54" s="21">
        <v>31</v>
      </c>
      <c r="N54" s="17">
        <v>52</v>
      </c>
      <c r="O54" s="3"/>
      <c r="P54" s="21">
        <v>34</v>
      </c>
      <c r="Q54" s="47">
        <v>52</v>
      </c>
      <c r="S54" s="21">
        <v>33</v>
      </c>
      <c r="T54" s="47">
        <v>52</v>
      </c>
      <c r="V54" s="21">
        <v>33</v>
      </c>
      <c r="W54" s="47">
        <v>52</v>
      </c>
      <c r="Y54" s="21">
        <v>30</v>
      </c>
      <c r="Z54" s="47">
        <v>52</v>
      </c>
      <c r="AB54" s="21">
        <v>28</v>
      </c>
      <c r="AC54" s="47">
        <v>52</v>
      </c>
    </row>
    <row r="55" spans="1:29" x14ac:dyDescent="0.25">
      <c r="A55" s="21">
        <v>39</v>
      </c>
      <c r="B55" s="17">
        <v>53</v>
      </c>
      <c r="D55" s="21">
        <v>38</v>
      </c>
      <c r="E55" s="17">
        <v>53</v>
      </c>
      <c r="G55" s="21" t="s">
        <v>10</v>
      </c>
      <c r="H55" s="17">
        <v>53</v>
      </c>
      <c r="J55" s="21" t="s">
        <v>10</v>
      </c>
      <c r="K55" s="17">
        <v>53</v>
      </c>
      <c r="L55" s="185"/>
      <c r="M55" s="21" t="s">
        <v>24</v>
      </c>
      <c r="N55" s="17">
        <v>53</v>
      </c>
      <c r="O55" s="3"/>
      <c r="P55" s="21" t="s">
        <v>10</v>
      </c>
      <c r="Q55" s="47">
        <v>53</v>
      </c>
      <c r="S55" s="21" t="s">
        <v>10</v>
      </c>
      <c r="T55" s="47">
        <v>53</v>
      </c>
      <c r="V55" s="21" t="s">
        <v>10</v>
      </c>
      <c r="W55" s="47">
        <v>53</v>
      </c>
      <c r="Y55" s="21" t="s">
        <v>10</v>
      </c>
      <c r="Z55" s="47">
        <v>53</v>
      </c>
      <c r="AB55" s="21" t="s">
        <v>24</v>
      </c>
      <c r="AC55" s="47">
        <v>53</v>
      </c>
    </row>
    <row r="56" spans="1:29" x14ac:dyDescent="0.25">
      <c r="A56" s="21" t="s">
        <v>10</v>
      </c>
      <c r="B56" s="17">
        <v>54</v>
      </c>
      <c r="D56" s="21" t="s">
        <v>10</v>
      </c>
      <c r="E56" s="17">
        <v>54</v>
      </c>
      <c r="G56" s="21">
        <v>37</v>
      </c>
      <c r="H56" s="17">
        <v>54</v>
      </c>
      <c r="J56" s="21">
        <v>34</v>
      </c>
      <c r="K56" s="17">
        <v>54</v>
      </c>
      <c r="L56" s="185"/>
      <c r="M56" s="21">
        <v>32</v>
      </c>
      <c r="N56" s="17">
        <v>54</v>
      </c>
      <c r="O56" s="3"/>
      <c r="P56" s="21">
        <v>35</v>
      </c>
      <c r="Q56" s="47">
        <v>54</v>
      </c>
      <c r="S56" s="21">
        <v>34</v>
      </c>
      <c r="T56" s="47">
        <v>54</v>
      </c>
      <c r="V56" s="21">
        <v>34</v>
      </c>
      <c r="W56" s="47">
        <v>54</v>
      </c>
      <c r="Y56" s="21">
        <v>31</v>
      </c>
      <c r="Z56" s="47">
        <v>54</v>
      </c>
      <c r="AB56" s="21">
        <v>29</v>
      </c>
      <c r="AC56" s="47">
        <v>54</v>
      </c>
    </row>
    <row r="57" spans="1:29" x14ac:dyDescent="0.25">
      <c r="A57" s="21" t="s">
        <v>10</v>
      </c>
      <c r="B57" s="17">
        <v>55</v>
      </c>
      <c r="D57" s="21" t="s">
        <v>10</v>
      </c>
      <c r="E57" s="17">
        <v>55</v>
      </c>
      <c r="G57" s="21" t="s">
        <v>10</v>
      </c>
      <c r="H57" s="17">
        <v>55</v>
      </c>
      <c r="J57" s="21" t="s">
        <v>10</v>
      </c>
      <c r="K57" s="17">
        <v>55</v>
      </c>
      <c r="L57" s="185"/>
      <c r="M57" s="21" t="s">
        <v>24</v>
      </c>
      <c r="N57" s="17">
        <v>55</v>
      </c>
      <c r="O57" s="3"/>
      <c r="P57" s="21" t="s">
        <v>10</v>
      </c>
      <c r="Q57" s="47">
        <v>55</v>
      </c>
      <c r="S57" s="21" t="s">
        <v>10</v>
      </c>
      <c r="T57" s="47">
        <v>55</v>
      </c>
      <c r="V57" s="21" t="s">
        <v>10</v>
      </c>
      <c r="W57" s="47">
        <v>55</v>
      </c>
      <c r="Y57" s="21" t="s">
        <v>10</v>
      </c>
      <c r="Z57" s="47">
        <v>55</v>
      </c>
      <c r="AB57" s="21" t="s">
        <v>24</v>
      </c>
      <c r="AC57" s="47">
        <v>55</v>
      </c>
    </row>
    <row r="58" spans="1:29" x14ac:dyDescent="0.25">
      <c r="A58" s="21">
        <v>40</v>
      </c>
      <c r="B58" s="17">
        <v>56</v>
      </c>
      <c r="D58" s="21">
        <v>39</v>
      </c>
      <c r="E58" s="17">
        <v>56</v>
      </c>
      <c r="G58" s="21">
        <v>38</v>
      </c>
      <c r="H58" s="17">
        <v>56</v>
      </c>
      <c r="J58" s="21">
        <v>35</v>
      </c>
      <c r="K58" s="17">
        <v>56</v>
      </c>
      <c r="L58" s="185"/>
      <c r="M58" s="21">
        <v>33</v>
      </c>
      <c r="N58" s="17">
        <v>56</v>
      </c>
      <c r="O58" s="3"/>
      <c r="P58" s="21">
        <v>36</v>
      </c>
      <c r="Q58" s="47">
        <v>56</v>
      </c>
      <c r="S58" s="21">
        <v>35</v>
      </c>
      <c r="T58" s="47">
        <v>56</v>
      </c>
      <c r="V58" s="21">
        <v>35</v>
      </c>
      <c r="W58" s="47">
        <v>56</v>
      </c>
      <c r="Y58" s="21">
        <v>32</v>
      </c>
      <c r="Z58" s="47">
        <v>56</v>
      </c>
      <c r="AB58" s="21">
        <v>30</v>
      </c>
      <c r="AC58" s="47">
        <v>56</v>
      </c>
    </row>
    <row r="59" spans="1:29" x14ac:dyDescent="0.25">
      <c r="A59" s="21" t="s">
        <v>10</v>
      </c>
      <c r="B59" s="17">
        <v>57</v>
      </c>
      <c r="D59" s="21" t="s">
        <v>10</v>
      </c>
      <c r="E59" s="17">
        <v>57</v>
      </c>
      <c r="G59" s="21" t="s">
        <v>10</v>
      </c>
      <c r="H59" s="17">
        <v>57</v>
      </c>
      <c r="J59" s="21" t="s">
        <v>10</v>
      </c>
      <c r="K59" s="17">
        <v>57</v>
      </c>
      <c r="L59" s="185"/>
      <c r="M59" s="21" t="s">
        <v>24</v>
      </c>
      <c r="N59" s="17">
        <v>57</v>
      </c>
      <c r="O59" s="3"/>
      <c r="P59" s="21" t="s">
        <v>10</v>
      </c>
      <c r="Q59" s="47">
        <v>57</v>
      </c>
      <c r="S59" s="21" t="s">
        <v>10</v>
      </c>
      <c r="T59" s="47">
        <v>57</v>
      </c>
      <c r="V59" s="21" t="s">
        <v>10</v>
      </c>
      <c r="W59" s="47">
        <v>57</v>
      </c>
      <c r="Y59" s="21" t="s">
        <v>10</v>
      </c>
      <c r="Z59" s="47">
        <v>57</v>
      </c>
      <c r="AB59" s="21" t="s">
        <v>24</v>
      </c>
      <c r="AC59" s="47">
        <v>57</v>
      </c>
    </row>
    <row r="60" spans="1:29" x14ac:dyDescent="0.25">
      <c r="A60" s="21">
        <v>41</v>
      </c>
      <c r="B60" s="17">
        <v>58</v>
      </c>
      <c r="D60" s="21">
        <v>40</v>
      </c>
      <c r="E60" s="17">
        <v>58</v>
      </c>
      <c r="G60" s="21">
        <v>39</v>
      </c>
      <c r="H60" s="17">
        <v>58</v>
      </c>
      <c r="J60" s="21">
        <v>36</v>
      </c>
      <c r="K60" s="17">
        <v>58</v>
      </c>
      <c r="L60" s="185"/>
      <c r="M60" s="21">
        <v>34</v>
      </c>
      <c r="N60" s="17">
        <v>58</v>
      </c>
      <c r="O60" s="3"/>
      <c r="P60" s="21">
        <v>37</v>
      </c>
      <c r="Q60" s="47">
        <v>58</v>
      </c>
      <c r="S60" s="21">
        <v>36</v>
      </c>
      <c r="T60" s="47">
        <v>58</v>
      </c>
      <c r="V60" s="21">
        <v>36</v>
      </c>
      <c r="W60" s="47">
        <v>58</v>
      </c>
      <c r="Y60" s="21">
        <v>33</v>
      </c>
      <c r="Z60" s="47">
        <v>58</v>
      </c>
      <c r="AB60" s="21">
        <v>31</v>
      </c>
      <c r="AC60" s="47">
        <v>58</v>
      </c>
    </row>
    <row r="61" spans="1:29" x14ac:dyDescent="0.25">
      <c r="A61" s="21" t="s">
        <v>10</v>
      </c>
      <c r="B61" s="17">
        <v>59</v>
      </c>
      <c r="D61" s="21" t="s">
        <v>10</v>
      </c>
      <c r="E61" s="17">
        <v>59</v>
      </c>
      <c r="G61" s="21" t="s">
        <v>10</v>
      </c>
      <c r="H61" s="17">
        <v>59</v>
      </c>
      <c r="J61" s="21" t="s">
        <v>10</v>
      </c>
      <c r="K61" s="17">
        <v>59</v>
      </c>
      <c r="L61" s="185"/>
      <c r="M61" s="21" t="s">
        <v>24</v>
      </c>
      <c r="N61" s="17">
        <v>59</v>
      </c>
      <c r="O61" s="3"/>
      <c r="P61" s="21" t="s">
        <v>10</v>
      </c>
      <c r="Q61" s="47">
        <v>59</v>
      </c>
      <c r="S61" s="21" t="s">
        <v>10</v>
      </c>
      <c r="T61" s="47">
        <v>59</v>
      </c>
      <c r="V61" s="21" t="s">
        <v>10</v>
      </c>
      <c r="W61" s="47">
        <v>59</v>
      </c>
      <c r="Y61" s="21" t="s">
        <v>10</v>
      </c>
      <c r="Z61" s="47">
        <v>59</v>
      </c>
      <c r="AB61" s="21" t="s">
        <v>24</v>
      </c>
      <c r="AC61" s="47">
        <v>59</v>
      </c>
    </row>
    <row r="62" spans="1:29" x14ac:dyDescent="0.25">
      <c r="A62" s="21">
        <v>42</v>
      </c>
      <c r="B62" s="17">
        <v>60</v>
      </c>
      <c r="D62" s="21">
        <v>41</v>
      </c>
      <c r="E62" s="17">
        <v>60</v>
      </c>
      <c r="G62" s="21">
        <v>40</v>
      </c>
      <c r="H62" s="17">
        <v>60</v>
      </c>
      <c r="J62" s="21">
        <v>37</v>
      </c>
      <c r="K62" s="17">
        <v>60</v>
      </c>
      <c r="L62" s="185"/>
      <c r="M62" s="21">
        <v>35</v>
      </c>
      <c r="N62" s="17">
        <v>60</v>
      </c>
      <c r="O62" s="3"/>
      <c r="P62" s="21">
        <v>38</v>
      </c>
      <c r="Q62" s="47">
        <v>60</v>
      </c>
      <c r="S62" s="21">
        <v>37</v>
      </c>
      <c r="T62" s="47">
        <v>60</v>
      </c>
      <c r="V62" s="21">
        <v>37</v>
      </c>
      <c r="W62" s="47">
        <v>60</v>
      </c>
      <c r="Y62" s="21">
        <v>34</v>
      </c>
      <c r="Z62" s="47">
        <v>60</v>
      </c>
      <c r="AB62" s="21">
        <v>32</v>
      </c>
      <c r="AC62" s="47">
        <v>60</v>
      </c>
    </row>
    <row r="63" spans="1:29" x14ac:dyDescent="0.25">
      <c r="A63" s="21" t="s">
        <v>10</v>
      </c>
      <c r="B63" s="17">
        <v>61</v>
      </c>
      <c r="D63" s="21" t="s">
        <v>10</v>
      </c>
      <c r="E63" s="17">
        <v>61</v>
      </c>
      <c r="G63" s="21" t="s">
        <v>10</v>
      </c>
      <c r="H63" s="17">
        <v>61</v>
      </c>
      <c r="J63" s="21" t="s">
        <v>10</v>
      </c>
      <c r="K63" s="17">
        <v>61</v>
      </c>
      <c r="L63" s="185"/>
      <c r="M63" s="21" t="s">
        <v>24</v>
      </c>
      <c r="N63" s="17">
        <v>61</v>
      </c>
      <c r="O63" s="3"/>
      <c r="P63" s="21" t="s">
        <v>10</v>
      </c>
      <c r="Q63" s="47">
        <v>61</v>
      </c>
      <c r="S63" s="21" t="s">
        <v>10</v>
      </c>
      <c r="T63" s="47">
        <v>61</v>
      </c>
      <c r="V63" s="21" t="s">
        <v>10</v>
      </c>
      <c r="W63" s="47">
        <v>61</v>
      </c>
      <c r="Y63" s="21" t="s">
        <v>10</v>
      </c>
      <c r="Z63" s="47">
        <v>61</v>
      </c>
      <c r="AB63" s="21" t="s">
        <v>24</v>
      </c>
      <c r="AC63" s="47">
        <v>61</v>
      </c>
    </row>
    <row r="64" spans="1:29" x14ac:dyDescent="0.25">
      <c r="A64" s="21">
        <v>43</v>
      </c>
      <c r="B64" s="17">
        <v>62</v>
      </c>
      <c r="D64" s="21">
        <v>42</v>
      </c>
      <c r="E64" s="17">
        <v>62</v>
      </c>
      <c r="G64" s="21">
        <v>41</v>
      </c>
      <c r="H64" s="17">
        <v>62</v>
      </c>
      <c r="J64" s="21">
        <v>38</v>
      </c>
      <c r="K64" s="17">
        <v>62</v>
      </c>
      <c r="L64" s="185"/>
      <c r="M64" s="21">
        <v>36</v>
      </c>
      <c r="N64" s="17">
        <v>62</v>
      </c>
      <c r="O64" s="3"/>
      <c r="P64" s="21">
        <v>39</v>
      </c>
      <c r="Q64" s="47">
        <v>62</v>
      </c>
      <c r="S64" s="21">
        <v>38</v>
      </c>
      <c r="T64" s="47">
        <v>62</v>
      </c>
      <c r="V64" s="21">
        <v>38</v>
      </c>
      <c r="W64" s="47">
        <v>62</v>
      </c>
      <c r="Y64" s="21">
        <v>35</v>
      </c>
      <c r="Z64" s="47">
        <v>62</v>
      </c>
      <c r="AB64" s="21">
        <v>33</v>
      </c>
      <c r="AC64" s="47">
        <v>62</v>
      </c>
    </row>
    <row r="65" spans="1:29" x14ac:dyDescent="0.25">
      <c r="A65" s="21" t="s">
        <v>10</v>
      </c>
      <c r="B65" s="17">
        <v>63</v>
      </c>
      <c r="D65" s="21" t="s">
        <v>10</v>
      </c>
      <c r="E65" s="17">
        <v>63</v>
      </c>
      <c r="G65" s="21" t="s">
        <v>10</v>
      </c>
      <c r="H65" s="17">
        <v>63</v>
      </c>
      <c r="J65" s="21" t="s">
        <v>10</v>
      </c>
      <c r="K65" s="17">
        <v>63</v>
      </c>
      <c r="L65" s="185"/>
      <c r="M65" s="21" t="s">
        <v>24</v>
      </c>
      <c r="N65" s="17">
        <v>63</v>
      </c>
      <c r="O65" s="3"/>
      <c r="P65" s="21" t="s">
        <v>10</v>
      </c>
      <c r="Q65" s="47">
        <v>63</v>
      </c>
      <c r="S65" s="21" t="s">
        <v>10</v>
      </c>
      <c r="T65" s="47">
        <v>63</v>
      </c>
      <c r="V65" s="21" t="s">
        <v>10</v>
      </c>
      <c r="W65" s="47">
        <v>63</v>
      </c>
      <c r="Y65" s="21" t="s">
        <v>10</v>
      </c>
      <c r="Z65" s="47">
        <v>63</v>
      </c>
      <c r="AB65" s="21" t="s">
        <v>24</v>
      </c>
      <c r="AC65" s="47">
        <v>63</v>
      </c>
    </row>
    <row r="66" spans="1:29" x14ac:dyDescent="0.25">
      <c r="A66" s="21">
        <v>44</v>
      </c>
      <c r="B66" s="17">
        <v>64</v>
      </c>
      <c r="D66" s="21">
        <v>43</v>
      </c>
      <c r="E66" s="17">
        <v>64</v>
      </c>
      <c r="G66" s="21">
        <v>42</v>
      </c>
      <c r="H66" s="17">
        <v>64</v>
      </c>
      <c r="J66" s="21">
        <v>39</v>
      </c>
      <c r="K66" s="17">
        <v>64</v>
      </c>
      <c r="L66" s="185"/>
      <c r="M66" s="21">
        <v>37</v>
      </c>
      <c r="N66" s="17">
        <v>64</v>
      </c>
      <c r="O66" s="3"/>
      <c r="P66" s="21">
        <v>40</v>
      </c>
      <c r="Q66" s="47">
        <v>64</v>
      </c>
      <c r="S66" s="21">
        <v>39</v>
      </c>
      <c r="T66" s="47">
        <v>64</v>
      </c>
      <c r="V66" s="21">
        <v>39</v>
      </c>
      <c r="W66" s="47">
        <v>64</v>
      </c>
      <c r="Y66" s="21">
        <v>36</v>
      </c>
      <c r="Z66" s="47">
        <v>64</v>
      </c>
      <c r="AB66" s="21">
        <v>34</v>
      </c>
      <c r="AC66" s="47">
        <v>64</v>
      </c>
    </row>
    <row r="67" spans="1:29" x14ac:dyDescent="0.25">
      <c r="A67" s="21" t="s">
        <v>10</v>
      </c>
      <c r="B67" s="17">
        <v>65</v>
      </c>
      <c r="D67" s="21" t="s">
        <v>10</v>
      </c>
      <c r="E67" s="17">
        <v>65</v>
      </c>
      <c r="G67" s="21" t="s">
        <v>10</v>
      </c>
      <c r="H67" s="17">
        <v>65</v>
      </c>
      <c r="J67" s="21" t="s">
        <v>10</v>
      </c>
      <c r="K67" s="17">
        <v>65</v>
      </c>
      <c r="L67" s="185"/>
      <c r="M67" s="21" t="s">
        <v>24</v>
      </c>
      <c r="N67" s="17">
        <v>65</v>
      </c>
      <c r="O67" s="3"/>
      <c r="P67" s="21" t="s">
        <v>10</v>
      </c>
      <c r="Q67" s="47">
        <v>65</v>
      </c>
      <c r="S67" s="21" t="s">
        <v>10</v>
      </c>
      <c r="T67" s="47">
        <v>65</v>
      </c>
      <c r="V67" s="21" t="s">
        <v>10</v>
      </c>
      <c r="W67" s="47">
        <v>65</v>
      </c>
      <c r="Y67" s="21" t="s">
        <v>10</v>
      </c>
      <c r="Z67" s="47">
        <v>65</v>
      </c>
      <c r="AB67" s="21" t="s">
        <v>24</v>
      </c>
      <c r="AC67" s="47">
        <v>65</v>
      </c>
    </row>
    <row r="68" spans="1:29" x14ac:dyDescent="0.25">
      <c r="A68" s="21">
        <v>45</v>
      </c>
      <c r="B68" s="17">
        <v>66</v>
      </c>
      <c r="D68" s="21">
        <v>44</v>
      </c>
      <c r="E68" s="17">
        <v>66</v>
      </c>
      <c r="G68" s="21">
        <v>43</v>
      </c>
      <c r="H68" s="17">
        <v>66</v>
      </c>
      <c r="J68" s="21">
        <v>40</v>
      </c>
      <c r="K68" s="17">
        <v>66</v>
      </c>
      <c r="L68" s="185"/>
      <c r="M68" s="21">
        <v>38</v>
      </c>
      <c r="N68" s="17">
        <v>66</v>
      </c>
      <c r="O68" s="3"/>
      <c r="P68" s="21">
        <v>41</v>
      </c>
      <c r="Q68" s="47">
        <v>66</v>
      </c>
      <c r="S68" s="21">
        <v>40</v>
      </c>
      <c r="T68" s="47">
        <v>66</v>
      </c>
      <c r="V68" s="21">
        <v>40</v>
      </c>
      <c r="W68" s="47">
        <v>66</v>
      </c>
      <c r="Y68" s="21">
        <v>37</v>
      </c>
      <c r="Z68" s="47">
        <v>66</v>
      </c>
      <c r="AB68" s="21">
        <v>35</v>
      </c>
      <c r="AC68" s="47">
        <v>66</v>
      </c>
    </row>
    <row r="69" spans="1:29" x14ac:dyDescent="0.25">
      <c r="A69" s="21" t="s">
        <v>10</v>
      </c>
      <c r="B69" s="16">
        <v>67</v>
      </c>
      <c r="D69" s="21" t="s">
        <v>10</v>
      </c>
      <c r="E69" s="16">
        <v>67</v>
      </c>
      <c r="G69" s="21" t="s">
        <v>10</v>
      </c>
      <c r="H69" s="16">
        <v>67</v>
      </c>
      <c r="J69" s="21">
        <v>41</v>
      </c>
      <c r="K69" s="16">
        <v>67</v>
      </c>
      <c r="L69" s="186"/>
      <c r="M69" s="21" t="s">
        <v>24</v>
      </c>
      <c r="N69" s="16">
        <v>67</v>
      </c>
      <c r="O69" s="3"/>
      <c r="P69" s="21" t="s">
        <v>10</v>
      </c>
      <c r="Q69" s="48">
        <v>67</v>
      </c>
      <c r="S69" s="21" t="s">
        <v>10</v>
      </c>
      <c r="T69" s="48">
        <v>67</v>
      </c>
      <c r="V69" s="21" t="s">
        <v>10</v>
      </c>
      <c r="W69" s="48">
        <v>67</v>
      </c>
      <c r="Y69" s="21" t="s">
        <v>10</v>
      </c>
      <c r="Z69" s="48">
        <v>67</v>
      </c>
      <c r="AB69" s="21" t="s">
        <v>24</v>
      </c>
      <c r="AC69" s="48">
        <v>67</v>
      </c>
    </row>
    <row r="70" spans="1:29" x14ac:dyDescent="0.25">
      <c r="A70" s="21">
        <v>46</v>
      </c>
      <c r="B70" s="16">
        <v>68</v>
      </c>
      <c r="D70" s="21">
        <v>45</v>
      </c>
      <c r="E70" s="16">
        <v>68</v>
      </c>
      <c r="G70" s="21">
        <v>44</v>
      </c>
      <c r="H70" s="16">
        <v>68</v>
      </c>
      <c r="J70" s="21">
        <v>42</v>
      </c>
      <c r="K70" s="16">
        <v>68</v>
      </c>
      <c r="L70" s="186"/>
      <c r="M70" s="21">
        <v>39</v>
      </c>
      <c r="N70" s="16">
        <v>68</v>
      </c>
      <c r="O70" s="3"/>
      <c r="P70" s="21">
        <v>42</v>
      </c>
      <c r="Q70" s="48">
        <v>68</v>
      </c>
      <c r="S70" s="21">
        <v>41</v>
      </c>
      <c r="T70" s="48">
        <v>68</v>
      </c>
      <c r="V70" s="21">
        <v>41</v>
      </c>
      <c r="W70" s="48">
        <v>68</v>
      </c>
      <c r="Y70" s="21">
        <v>38</v>
      </c>
      <c r="Z70" s="48">
        <v>68</v>
      </c>
      <c r="AB70" s="21">
        <v>36</v>
      </c>
      <c r="AC70" s="48">
        <v>68</v>
      </c>
    </row>
    <row r="71" spans="1:29" x14ac:dyDescent="0.25">
      <c r="A71" s="22" t="s">
        <v>10</v>
      </c>
      <c r="B71" s="16">
        <v>69</v>
      </c>
      <c r="D71" s="22">
        <v>46</v>
      </c>
      <c r="E71" s="16">
        <v>69</v>
      </c>
      <c r="G71" s="22">
        <v>45</v>
      </c>
      <c r="H71" s="16">
        <v>69</v>
      </c>
      <c r="J71" s="22">
        <v>43</v>
      </c>
      <c r="K71" s="16">
        <v>69</v>
      </c>
      <c r="L71" s="186"/>
      <c r="M71" s="22">
        <v>40</v>
      </c>
      <c r="N71" s="16">
        <v>69</v>
      </c>
      <c r="O71" s="3"/>
      <c r="P71" s="22" t="s">
        <v>10</v>
      </c>
      <c r="Q71" s="48">
        <v>69</v>
      </c>
      <c r="S71" s="22">
        <v>42</v>
      </c>
      <c r="T71" s="48">
        <v>69</v>
      </c>
      <c r="V71" s="22" t="s">
        <v>10</v>
      </c>
      <c r="W71" s="48">
        <v>69</v>
      </c>
      <c r="Y71" s="22">
        <v>39</v>
      </c>
      <c r="Z71" s="48">
        <v>69</v>
      </c>
      <c r="AB71" s="22">
        <v>37</v>
      </c>
      <c r="AC71" s="48">
        <v>69</v>
      </c>
    </row>
    <row r="72" spans="1:29" x14ac:dyDescent="0.25">
      <c r="A72" s="21">
        <v>47</v>
      </c>
      <c r="B72" s="16">
        <v>70</v>
      </c>
      <c r="D72" s="21">
        <v>47</v>
      </c>
      <c r="E72" s="16">
        <v>70</v>
      </c>
      <c r="G72" s="21">
        <v>46</v>
      </c>
      <c r="H72" s="16">
        <v>70</v>
      </c>
      <c r="J72" s="21">
        <v>44</v>
      </c>
      <c r="K72" s="16">
        <v>70</v>
      </c>
      <c r="L72" s="186"/>
      <c r="M72" s="21">
        <v>41</v>
      </c>
      <c r="N72" s="16">
        <v>70</v>
      </c>
      <c r="O72" s="3"/>
      <c r="P72" s="21">
        <v>43</v>
      </c>
      <c r="Q72" s="48">
        <v>70</v>
      </c>
      <c r="S72" s="21">
        <v>43</v>
      </c>
      <c r="T72" s="48">
        <v>70</v>
      </c>
      <c r="V72" s="21">
        <v>42</v>
      </c>
      <c r="W72" s="48">
        <v>70</v>
      </c>
      <c r="Y72" s="21">
        <v>40</v>
      </c>
      <c r="Z72" s="48">
        <v>70</v>
      </c>
      <c r="AB72" s="21">
        <v>38</v>
      </c>
      <c r="AC72" s="48">
        <v>70</v>
      </c>
    </row>
    <row r="73" spans="1:29" x14ac:dyDescent="0.25">
      <c r="G73" s="24"/>
    </row>
  </sheetData>
  <mergeCells count="10">
    <mergeCell ref="AB1:AC1"/>
    <mergeCell ref="P1:Q1"/>
    <mergeCell ref="S1:T1"/>
    <mergeCell ref="V1:W1"/>
    <mergeCell ref="Y1:Z1"/>
    <mergeCell ref="A1:B1"/>
    <mergeCell ref="D1:E1"/>
    <mergeCell ref="G1:H1"/>
    <mergeCell ref="J1:K1"/>
    <mergeCell ref="M1:N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73"/>
  <sheetViews>
    <sheetView workbookViewId="0">
      <selection activeCell="Q10" sqref="Q10"/>
    </sheetView>
  </sheetViews>
  <sheetFormatPr defaultRowHeight="15" x14ac:dyDescent="0.25"/>
  <cols>
    <col min="1" max="1" width="5.28515625" customWidth="1"/>
    <col min="2" max="2" width="5.7109375" customWidth="1"/>
    <col min="3" max="3" width="2.140625" customWidth="1"/>
    <col min="4" max="4" width="6.28515625" customWidth="1"/>
    <col min="5" max="5" width="5.85546875" customWidth="1"/>
    <col min="6" max="6" width="2.5703125" customWidth="1"/>
    <col min="7" max="7" width="5.140625" customWidth="1"/>
    <col min="8" max="8" width="6.140625" customWidth="1"/>
    <col min="9" max="9" width="2.140625" customWidth="1"/>
    <col min="10" max="10" width="5.140625" customWidth="1"/>
    <col min="11" max="11" width="6.28515625" customWidth="1"/>
    <col min="12" max="12" width="2.28515625" customWidth="1"/>
    <col min="13" max="13" width="5.140625" customWidth="1"/>
    <col min="14" max="14" width="6.28515625" customWidth="1"/>
    <col min="15" max="15" width="3.28515625" customWidth="1"/>
    <col min="16" max="16" width="4.85546875" customWidth="1"/>
    <col min="17" max="17" width="5.7109375" customWidth="1"/>
    <col min="18" max="18" width="3.140625" customWidth="1"/>
    <col min="19" max="19" width="5.85546875" customWidth="1"/>
    <col min="20" max="20" width="5.28515625" customWidth="1"/>
    <col min="21" max="21" width="3.42578125" customWidth="1"/>
    <col min="22" max="22" width="5.85546875" customWidth="1"/>
    <col min="23" max="23" width="6.28515625" customWidth="1"/>
    <col min="24" max="24" width="2.5703125" customWidth="1"/>
    <col min="25" max="25" width="5" customWidth="1"/>
    <col min="26" max="26" width="6" customWidth="1"/>
    <col min="27" max="27" width="2.5703125" customWidth="1"/>
    <col min="28" max="28" width="5" customWidth="1"/>
    <col min="29" max="29" width="6" customWidth="1"/>
  </cols>
  <sheetData>
    <row r="1" spans="1:29" x14ac:dyDescent="0.25">
      <c r="A1" s="259" t="s">
        <v>11</v>
      </c>
      <c r="B1" s="259"/>
      <c r="D1" s="259" t="s">
        <v>12</v>
      </c>
      <c r="E1" s="259"/>
      <c r="G1" s="259" t="s">
        <v>13</v>
      </c>
      <c r="H1" s="259"/>
      <c r="J1" s="259" t="s">
        <v>14</v>
      </c>
      <c r="K1" s="259"/>
      <c r="L1" s="184"/>
      <c r="M1" s="268" t="s">
        <v>188</v>
      </c>
      <c r="N1" s="269"/>
      <c r="O1" s="3"/>
      <c r="P1" s="272" t="s">
        <v>16</v>
      </c>
      <c r="Q1" s="272"/>
      <c r="S1" s="272" t="s">
        <v>17</v>
      </c>
      <c r="T1" s="272"/>
      <c r="V1" s="272" t="s">
        <v>18</v>
      </c>
      <c r="W1" s="272"/>
      <c r="Y1" s="272" t="s">
        <v>19</v>
      </c>
      <c r="Z1" s="272"/>
      <c r="AB1" s="182" t="s">
        <v>187</v>
      </c>
      <c r="AC1" s="183"/>
    </row>
    <row r="2" spans="1:29" x14ac:dyDescent="0.25">
      <c r="A2" s="21">
        <v>-40</v>
      </c>
      <c r="B2" s="17">
        <v>0</v>
      </c>
      <c r="D2" s="21">
        <v>-40</v>
      </c>
      <c r="E2" s="17">
        <v>0</v>
      </c>
      <c r="G2" s="21">
        <v>-40</v>
      </c>
      <c r="H2" s="17">
        <v>0</v>
      </c>
      <c r="J2" s="21">
        <v>-40</v>
      </c>
      <c r="K2" s="17">
        <v>0</v>
      </c>
      <c r="L2" s="185"/>
      <c r="M2" s="21">
        <v>-40</v>
      </c>
      <c r="N2" s="17">
        <v>0</v>
      </c>
      <c r="O2" s="3"/>
      <c r="P2" s="21">
        <v>-40</v>
      </c>
      <c r="Q2" s="47">
        <v>0</v>
      </c>
      <c r="S2" s="21">
        <v>-40</v>
      </c>
      <c r="T2" s="47">
        <v>0</v>
      </c>
      <c r="V2" s="21">
        <v>-40</v>
      </c>
      <c r="W2" s="47">
        <v>0</v>
      </c>
      <c r="Y2" s="21">
        <v>-40</v>
      </c>
      <c r="Z2" s="47">
        <v>0</v>
      </c>
      <c r="AB2" s="21">
        <v>-40</v>
      </c>
      <c r="AC2" s="47">
        <v>0</v>
      </c>
    </row>
    <row r="3" spans="1:29" x14ac:dyDescent="0.25">
      <c r="A3" s="21">
        <v>-5</v>
      </c>
      <c r="B3" s="17">
        <v>1</v>
      </c>
      <c r="D3" s="21">
        <v>-5</v>
      </c>
      <c r="E3" s="17">
        <v>1</v>
      </c>
      <c r="G3" s="21">
        <v>-5</v>
      </c>
      <c r="H3" s="17">
        <v>1</v>
      </c>
      <c r="J3" s="21">
        <v>-5</v>
      </c>
      <c r="K3" s="17">
        <v>1</v>
      </c>
      <c r="L3" s="185"/>
      <c r="M3" s="21">
        <v>-4</v>
      </c>
      <c r="N3" s="17">
        <v>1</v>
      </c>
      <c r="O3" s="3"/>
      <c r="P3" s="21">
        <v>-3</v>
      </c>
      <c r="Q3" s="47">
        <v>1</v>
      </c>
      <c r="S3" s="21">
        <v>-3</v>
      </c>
      <c r="T3" s="47">
        <v>1</v>
      </c>
      <c r="V3" s="21">
        <v>-3</v>
      </c>
      <c r="W3" s="47">
        <v>1</v>
      </c>
      <c r="Y3" s="21">
        <v>-3</v>
      </c>
      <c r="Z3" s="47">
        <v>1</v>
      </c>
      <c r="AB3" s="21">
        <v>-2</v>
      </c>
      <c r="AC3" s="47">
        <v>1</v>
      </c>
    </row>
    <row r="4" spans="1:29" x14ac:dyDescent="0.25">
      <c r="A4" s="21">
        <v>-4</v>
      </c>
      <c r="B4" s="17">
        <v>2</v>
      </c>
      <c r="D4" s="21">
        <v>-4</v>
      </c>
      <c r="E4" s="17">
        <v>2</v>
      </c>
      <c r="G4" s="21">
        <v>-4</v>
      </c>
      <c r="H4" s="17">
        <v>2</v>
      </c>
      <c r="J4" s="21">
        <v>-4</v>
      </c>
      <c r="K4" s="17">
        <v>2</v>
      </c>
      <c r="L4" s="185"/>
      <c r="M4" s="21" t="s">
        <v>24</v>
      </c>
      <c r="N4" s="17">
        <v>2</v>
      </c>
      <c r="O4" s="3"/>
      <c r="P4" s="21">
        <v>-2</v>
      </c>
      <c r="Q4" s="47">
        <v>2</v>
      </c>
      <c r="S4" s="21">
        <v>-2</v>
      </c>
      <c r="T4" s="47">
        <v>2</v>
      </c>
      <c r="V4" s="21">
        <v>-2</v>
      </c>
      <c r="W4" s="47">
        <v>2</v>
      </c>
      <c r="Y4" s="21">
        <v>-2</v>
      </c>
      <c r="Z4" s="47">
        <v>2</v>
      </c>
      <c r="AB4" s="21">
        <v>-1</v>
      </c>
      <c r="AC4" s="47">
        <v>2</v>
      </c>
    </row>
    <row r="5" spans="1:29" x14ac:dyDescent="0.25">
      <c r="A5" s="21">
        <v>-3</v>
      </c>
      <c r="B5" s="17">
        <v>3</v>
      </c>
      <c r="D5" s="21" t="s">
        <v>10</v>
      </c>
      <c r="E5" s="17">
        <v>3</v>
      </c>
      <c r="G5" s="21" t="s">
        <v>10</v>
      </c>
      <c r="H5" s="17">
        <v>3</v>
      </c>
      <c r="J5" s="21" t="s">
        <v>10</v>
      </c>
      <c r="K5" s="17">
        <v>3</v>
      </c>
      <c r="L5" s="185"/>
      <c r="M5" s="21">
        <v>-3</v>
      </c>
      <c r="N5" s="17">
        <v>3</v>
      </c>
      <c r="O5" s="3"/>
      <c r="P5" s="21">
        <v>-1</v>
      </c>
      <c r="Q5" s="47">
        <v>3</v>
      </c>
      <c r="S5" s="21">
        <v>-1</v>
      </c>
      <c r="T5" s="47">
        <v>3</v>
      </c>
      <c r="V5" s="21">
        <v>-1</v>
      </c>
      <c r="W5" s="47">
        <v>3</v>
      </c>
      <c r="Y5" s="21">
        <v>-1</v>
      </c>
      <c r="Z5" s="47">
        <v>3</v>
      </c>
      <c r="AB5" s="21">
        <v>0</v>
      </c>
      <c r="AC5" s="47">
        <v>3</v>
      </c>
    </row>
    <row r="6" spans="1:29" x14ac:dyDescent="0.25">
      <c r="A6" s="21">
        <v>-2</v>
      </c>
      <c r="B6" s="17">
        <v>4</v>
      </c>
      <c r="D6" s="21">
        <v>-3</v>
      </c>
      <c r="E6" s="17">
        <v>4</v>
      </c>
      <c r="G6" s="21">
        <v>-3</v>
      </c>
      <c r="H6" s="17">
        <v>4</v>
      </c>
      <c r="J6" s="21">
        <v>-3</v>
      </c>
      <c r="K6" s="17">
        <v>4</v>
      </c>
      <c r="L6" s="185"/>
      <c r="M6" s="21" t="s">
        <v>24</v>
      </c>
      <c r="N6" s="17">
        <v>4</v>
      </c>
      <c r="O6" s="3"/>
      <c r="P6" s="21">
        <v>0</v>
      </c>
      <c r="Q6" s="47">
        <v>4</v>
      </c>
      <c r="S6" s="21">
        <v>0</v>
      </c>
      <c r="T6" s="47">
        <v>4</v>
      </c>
      <c r="V6" s="21">
        <v>0</v>
      </c>
      <c r="W6" s="47">
        <v>4</v>
      </c>
      <c r="Y6" s="21">
        <v>0</v>
      </c>
      <c r="Z6" s="47">
        <v>4</v>
      </c>
      <c r="AB6" s="21" t="s">
        <v>24</v>
      </c>
      <c r="AC6" s="47">
        <v>4</v>
      </c>
    </row>
    <row r="7" spans="1:29" x14ac:dyDescent="0.25">
      <c r="A7" s="21" t="s">
        <v>10</v>
      </c>
      <c r="B7" s="17">
        <v>5</v>
      </c>
      <c r="D7" s="21" t="s">
        <v>10</v>
      </c>
      <c r="E7" s="17">
        <v>5</v>
      </c>
      <c r="G7" s="21" t="s">
        <v>10</v>
      </c>
      <c r="H7" s="17">
        <v>5</v>
      </c>
      <c r="J7" s="21" t="s">
        <v>10</v>
      </c>
      <c r="K7" s="17">
        <v>5</v>
      </c>
      <c r="L7" s="185"/>
      <c r="M7" s="21">
        <v>-2</v>
      </c>
      <c r="N7" s="17">
        <v>5</v>
      </c>
      <c r="O7" s="3"/>
      <c r="P7" s="21">
        <v>1</v>
      </c>
      <c r="Q7" s="47">
        <v>5</v>
      </c>
      <c r="S7" s="21">
        <v>1</v>
      </c>
      <c r="T7" s="47">
        <v>5</v>
      </c>
      <c r="V7" s="21" t="s">
        <v>10</v>
      </c>
      <c r="W7" s="47">
        <v>5</v>
      </c>
      <c r="Y7" s="21">
        <v>1</v>
      </c>
      <c r="Z7" s="47">
        <v>5</v>
      </c>
      <c r="AB7" s="21">
        <v>1</v>
      </c>
      <c r="AC7" s="47">
        <v>5</v>
      </c>
    </row>
    <row r="8" spans="1:29" x14ac:dyDescent="0.25">
      <c r="A8" s="21">
        <v>-1</v>
      </c>
      <c r="B8" s="17">
        <v>6</v>
      </c>
      <c r="D8" s="21">
        <v>-2</v>
      </c>
      <c r="E8" s="17">
        <v>6</v>
      </c>
      <c r="G8" s="21">
        <v>-2</v>
      </c>
      <c r="H8" s="17">
        <v>6</v>
      </c>
      <c r="J8" s="21">
        <v>-2</v>
      </c>
      <c r="K8" s="17">
        <v>6</v>
      </c>
      <c r="L8" s="185"/>
      <c r="M8" s="21" t="s">
        <v>24</v>
      </c>
      <c r="N8" s="17">
        <v>6</v>
      </c>
      <c r="O8" s="3"/>
      <c r="P8" s="21">
        <v>2</v>
      </c>
      <c r="Q8" s="47">
        <v>6</v>
      </c>
      <c r="S8" s="21">
        <v>2</v>
      </c>
      <c r="T8" s="47">
        <v>6</v>
      </c>
      <c r="V8" s="21">
        <v>1</v>
      </c>
      <c r="W8" s="47">
        <v>6</v>
      </c>
      <c r="Y8" s="21">
        <v>2</v>
      </c>
      <c r="Z8" s="47">
        <v>6</v>
      </c>
      <c r="AB8" s="21" t="s">
        <v>24</v>
      </c>
      <c r="AC8" s="47">
        <v>6</v>
      </c>
    </row>
    <row r="9" spans="1:29" x14ac:dyDescent="0.25">
      <c r="A9" s="21" t="s">
        <v>10</v>
      </c>
      <c r="B9" s="17">
        <v>7</v>
      </c>
      <c r="D9" s="21" t="s">
        <v>10</v>
      </c>
      <c r="E9" s="17">
        <v>7</v>
      </c>
      <c r="G9" s="21" t="s">
        <v>10</v>
      </c>
      <c r="H9" s="17">
        <v>7</v>
      </c>
      <c r="J9" s="21" t="s">
        <v>10</v>
      </c>
      <c r="K9" s="17">
        <v>7</v>
      </c>
      <c r="L9" s="185"/>
      <c r="M9" s="21">
        <v>-1</v>
      </c>
      <c r="N9" s="17">
        <v>7</v>
      </c>
      <c r="O9" s="3"/>
      <c r="P9" s="21">
        <v>3</v>
      </c>
      <c r="Q9" s="47">
        <v>7</v>
      </c>
      <c r="S9" s="21">
        <v>3</v>
      </c>
      <c r="T9" s="47">
        <v>7</v>
      </c>
      <c r="V9" s="21" t="s">
        <v>10</v>
      </c>
      <c r="W9" s="47">
        <v>7</v>
      </c>
      <c r="Y9" s="21">
        <v>3</v>
      </c>
      <c r="Z9" s="47">
        <v>7</v>
      </c>
      <c r="AB9" s="21">
        <v>2</v>
      </c>
      <c r="AC9" s="47">
        <v>7</v>
      </c>
    </row>
    <row r="10" spans="1:29" x14ac:dyDescent="0.25">
      <c r="A10" s="21">
        <v>0</v>
      </c>
      <c r="B10" s="17">
        <v>8</v>
      </c>
      <c r="D10" s="21">
        <v>-1</v>
      </c>
      <c r="E10" s="17">
        <v>8</v>
      </c>
      <c r="G10" s="21">
        <v>-1</v>
      </c>
      <c r="H10" s="17">
        <v>8</v>
      </c>
      <c r="J10" s="21">
        <v>-1</v>
      </c>
      <c r="K10" s="17">
        <v>8</v>
      </c>
      <c r="L10" s="185"/>
      <c r="M10" s="21" t="s">
        <v>24</v>
      </c>
      <c r="N10" s="17">
        <v>8</v>
      </c>
      <c r="O10" s="3"/>
      <c r="P10" s="21">
        <v>4</v>
      </c>
      <c r="Q10" s="47">
        <v>8</v>
      </c>
      <c r="S10" s="21">
        <v>4</v>
      </c>
      <c r="T10" s="47">
        <v>8</v>
      </c>
      <c r="V10" s="21">
        <v>2</v>
      </c>
      <c r="W10" s="47">
        <v>8</v>
      </c>
      <c r="Y10" s="21" t="s">
        <v>10</v>
      </c>
      <c r="Z10" s="47">
        <v>8</v>
      </c>
      <c r="AB10" s="21" t="s">
        <v>24</v>
      </c>
      <c r="AC10" s="47">
        <v>8</v>
      </c>
    </row>
    <row r="11" spans="1:29" x14ac:dyDescent="0.25">
      <c r="A11" s="21" t="s">
        <v>10</v>
      </c>
      <c r="B11" s="17">
        <v>9</v>
      </c>
      <c r="D11" s="21" t="s">
        <v>10</v>
      </c>
      <c r="E11" s="17">
        <v>9</v>
      </c>
      <c r="G11" s="21" t="s">
        <v>10</v>
      </c>
      <c r="H11" s="17">
        <v>9</v>
      </c>
      <c r="J11" s="21" t="s">
        <v>10</v>
      </c>
      <c r="K11" s="17">
        <v>9</v>
      </c>
      <c r="L11" s="185"/>
      <c r="M11" s="21">
        <v>0</v>
      </c>
      <c r="N11" s="17">
        <v>9</v>
      </c>
      <c r="O11" s="3"/>
      <c r="P11" s="21" t="s">
        <v>10</v>
      </c>
      <c r="Q11" s="47">
        <v>9</v>
      </c>
      <c r="S11" s="21" t="s">
        <v>10</v>
      </c>
      <c r="T11" s="47">
        <v>9</v>
      </c>
      <c r="V11" s="21" t="s">
        <v>10</v>
      </c>
      <c r="W11" s="47">
        <v>9</v>
      </c>
      <c r="Y11" s="21">
        <v>4</v>
      </c>
      <c r="Z11" s="47">
        <v>9</v>
      </c>
      <c r="AB11" s="21">
        <v>3</v>
      </c>
      <c r="AC11" s="47">
        <v>9</v>
      </c>
    </row>
    <row r="12" spans="1:29" x14ac:dyDescent="0.25">
      <c r="A12" s="21">
        <v>1</v>
      </c>
      <c r="B12" s="17">
        <v>10</v>
      </c>
      <c r="D12" s="21">
        <v>0</v>
      </c>
      <c r="E12" s="17">
        <v>10</v>
      </c>
      <c r="G12" s="21">
        <v>0</v>
      </c>
      <c r="H12" s="17">
        <v>10</v>
      </c>
      <c r="J12" s="21">
        <v>0</v>
      </c>
      <c r="K12" s="17">
        <v>10</v>
      </c>
      <c r="L12" s="185"/>
      <c r="M12" s="21" t="s">
        <v>24</v>
      </c>
      <c r="N12" s="17">
        <v>10</v>
      </c>
      <c r="O12" s="3"/>
      <c r="P12" s="21">
        <v>5</v>
      </c>
      <c r="Q12" s="47">
        <v>10</v>
      </c>
      <c r="S12" s="21">
        <v>5</v>
      </c>
      <c r="T12" s="47">
        <v>10</v>
      </c>
      <c r="V12" s="21">
        <v>3</v>
      </c>
      <c r="W12" s="47">
        <v>10</v>
      </c>
      <c r="Y12" s="21" t="s">
        <v>10</v>
      </c>
      <c r="Z12" s="47">
        <v>10</v>
      </c>
      <c r="AB12" s="21" t="s">
        <v>24</v>
      </c>
      <c r="AC12" s="47">
        <v>10</v>
      </c>
    </row>
    <row r="13" spans="1:29" x14ac:dyDescent="0.25">
      <c r="A13" s="21" t="s">
        <v>10</v>
      </c>
      <c r="B13" s="17">
        <v>11</v>
      </c>
      <c r="D13" s="21" t="s">
        <v>10</v>
      </c>
      <c r="E13" s="17">
        <v>11</v>
      </c>
      <c r="G13" s="21" t="s">
        <v>10</v>
      </c>
      <c r="H13" s="17">
        <v>11</v>
      </c>
      <c r="J13" s="21" t="s">
        <v>10</v>
      </c>
      <c r="K13" s="17">
        <v>11</v>
      </c>
      <c r="L13" s="185"/>
      <c r="M13" s="21" t="s">
        <v>24</v>
      </c>
      <c r="N13" s="17">
        <v>11</v>
      </c>
      <c r="O13" s="3"/>
      <c r="P13" s="21" t="s">
        <v>10</v>
      </c>
      <c r="Q13" s="47">
        <v>11</v>
      </c>
      <c r="S13" s="21" t="s">
        <v>10</v>
      </c>
      <c r="T13" s="47">
        <v>11</v>
      </c>
      <c r="V13" s="21" t="s">
        <v>10</v>
      </c>
      <c r="W13" s="47">
        <v>11</v>
      </c>
      <c r="Y13" s="21">
        <v>5</v>
      </c>
      <c r="Z13" s="47">
        <v>11</v>
      </c>
      <c r="AB13" s="21">
        <v>4</v>
      </c>
      <c r="AC13" s="47">
        <v>11</v>
      </c>
    </row>
    <row r="14" spans="1:29" x14ac:dyDescent="0.25">
      <c r="A14" s="21">
        <v>2</v>
      </c>
      <c r="B14" s="17">
        <v>12</v>
      </c>
      <c r="D14" s="21">
        <v>1</v>
      </c>
      <c r="E14" s="17">
        <v>12</v>
      </c>
      <c r="G14" s="21">
        <v>1</v>
      </c>
      <c r="H14" s="17">
        <v>12</v>
      </c>
      <c r="J14" s="21">
        <v>1</v>
      </c>
      <c r="K14" s="17">
        <v>12</v>
      </c>
      <c r="L14" s="185"/>
      <c r="M14" s="21">
        <v>1</v>
      </c>
      <c r="N14" s="17">
        <v>12</v>
      </c>
      <c r="O14" s="3"/>
      <c r="P14" s="21">
        <v>6</v>
      </c>
      <c r="Q14" s="47">
        <v>12</v>
      </c>
      <c r="S14" s="21">
        <v>6</v>
      </c>
      <c r="T14" s="47">
        <v>12</v>
      </c>
      <c r="V14" s="21">
        <v>4</v>
      </c>
      <c r="W14" s="47">
        <v>12</v>
      </c>
      <c r="Y14" s="21" t="s">
        <v>10</v>
      </c>
      <c r="Z14" s="47">
        <v>12</v>
      </c>
      <c r="AB14" s="21" t="s">
        <v>24</v>
      </c>
      <c r="AC14" s="47">
        <v>12</v>
      </c>
    </row>
    <row r="15" spans="1:29" x14ac:dyDescent="0.25">
      <c r="A15" s="21" t="s">
        <v>10</v>
      </c>
      <c r="B15" s="17">
        <v>13</v>
      </c>
      <c r="D15" s="21" t="s">
        <v>10</v>
      </c>
      <c r="E15" s="17">
        <v>13</v>
      </c>
      <c r="G15" s="21" t="s">
        <v>10</v>
      </c>
      <c r="H15" s="17">
        <v>13</v>
      </c>
      <c r="J15" s="21" t="s">
        <v>10</v>
      </c>
      <c r="K15" s="17">
        <v>13</v>
      </c>
      <c r="L15" s="185"/>
      <c r="M15" s="21" t="s">
        <v>24</v>
      </c>
      <c r="N15" s="17">
        <v>13</v>
      </c>
      <c r="O15" s="3"/>
      <c r="P15" s="21" t="s">
        <v>10</v>
      </c>
      <c r="Q15" s="47">
        <v>13</v>
      </c>
      <c r="S15" s="21" t="s">
        <v>10</v>
      </c>
      <c r="T15" s="47">
        <v>13</v>
      </c>
      <c r="V15" s="21" t="s">
        <v>10</v>
      </c>
      <c r="W15" s="47">
        <v>13</v>
      </c>
      <c r="Y15" s="21">
        <v>6</v>
      </c>
      <c r="Z15" s="47">
        <v>13</v>
      </c>
      <c r="AB15" s="21">
        <v>5</v>
      </c>
      <c r="AC15" s="47">
        <v>13</v>
      </c>
    </row>
    <row r="16" spans="1:29" x14ac:dyDescent="0.25">
      <c r="A16" s="21">
        <v>3</v>
      </c>
      <c r="B16" s="17">
        <v>14</v>
      </c>
      <c r="D16" s="21">
        <v>2</v>
      </c>
      <c r="E16" s="17">
        <v>14</v>
      </c>
      <c r="G16" s="21">
        <v>2</v>
      </c>
      <c r="H16" s="17">
        <v>14</v>
      </c>
      <c r="J16" s="21">
        <v>2</v>
      </c>
      <c r="K16" s="17">
        <v>14</v>
      </c>
      <c r="L16" s="185"/>
      <c r="M16" s="21" t="s">
        <v>24</v>
      </c>
      <c r="N16" s="17">
        <v>14</v>
      </c>
      <c r="O16" s="3"/>
      <c r="P16" s="21">
        <v>7</v>
      </c>
      <c r="Q16" s="47">
        <v>14</v>
      </c>
      <c r="S16" s="21">
        <v>7</v>
      </c>
      <c r="T16" s="47">
        <v>14</v>
      </c>
      <c r="V16" s="21">
        <v>5</v>
      </c>
      <c r="W16" s="47">
        <v>14</v>
      </c>
      <c r="Y16" s="21" t="s">
        <v>10</v>
      </c>
      <c r="Z16" s="47">
        <v>14</v>
      </c>
      <c r="AB16" s="21" t="s">
        <v>24</v>
      </c>
      <c r="AC16" s="47">
        <v>14</v>
      </c>
    </row>
    <row r="17" spans="1:29" x14ac:dyDescent="0.25">
      <c r="A17" s="21" t="s">
        <v>10</v>
      </c>
      <c r="B17" s="17">
        <v>15</v>
      </c>
      <c r="D17" s="21" t="s">
        <v>10</v>
      </c>
      <c r="E17" s="17">
        <v>15</v>
      </c>
      <c r="G17" s="21" t="s">
        <v>10</v>
      </c>
      <c r="H17" s="17">
        <v>15</v>
      </c>
      <c r="J17" s="21" t="s">
        <v>10</v>
      </c>
      <c r="K17" s="17">
        <v>15</v>
      </c>
      <c r="L17" s="185"/>
      <c r="M17" s="21">
        <v>2</v>
      </c>
      <c r="N17" s="17">
        <v>15</v>
      </c>
      <c r="O17" s="3"/>
      <c r="P17" s="21" t="s">
        <v>10</v>
      </c>
      <c r="Q17" s="47">
        <v>15</v>
      </c>
      <c r="S17" s="21" t="s">
        <v>10</v>
      </c>
      <c r="T17" s="47">
        <v>15</v>
      </c>
      <c r="V17" s="21" t="s">
        <v>10</v>
      </c>
      <c r="W17" s="47">
        <v>15</v>
      </c>
      <c r="Y17" s="21">
        <v>7</v>
      </c>
      <c r="Z17" s="47">
        <v>15</v>
      </c>
      <c r="AB17" s="21">
        <v>6</v>
      </c>
      <c r="AC17" s="47">
        <v>15</v>
      </c>
    </row>
    <row r="18" spans="1:29" x14ac:dyDescent="0.25">
      <c r="A18" s="21">
        <v>4</v>
      </c>
      <c r="B18" s="17">
        <v>16</v>
      </c>
      <c r="D18" s="21">
        <v>3</v>
      </c>
      <c r="E18" s="17">
        <v>16</v>
      </c>
      <c r="G18" s="21">
        <v>3</v>
      </c>
      <c r="H18" s="17">
        <v>16</v>
      </c>
      <c r="J18" s="21">
        <v>3</v>
      </c>
      <c r="K18" s="17">
        <v>16</v>
      </c>
      <c r="L18" s="185"/>
      <c r="M18" s="21" t="s">
        <v>24</v>
      </c>
      <c r="N18" s="17">
        <v>16</v>
      </c>
      <c r="O18" s="3"/>
      <c r="P18" s="21">
        <v>8</v>
      </c>
      <c r="Q18" s="47">
        <v>16</v>
      </c>
      <c r="S18" s="21">
        <v>8</v>
      </c>
      <c r="T18" s="47">
        <v>16</v>
      </c>
      <c r="V18" s="21">
        <v>6</v>
      </c>
      <c r="W18" s="47">
        <v>16</v>
      </c>
      <c r="Y18" s="21" t="s">
        <v>10</v>
      </c>
      <c r="Z18" s="47">
        <v>16</v>
      </c>
      <c r="AB18" s="21" t="s">
        <v>24</v>
      </c>
      <c r="AC18" s="47">
        <v>16</v>
      </c>
    </row>
    <row r="19" spans="1:29" x14ac:dyDescent="0.25">
      <c r="A19" s="21" t="s">
        <v>10</v>
      </c>
      <c r="B19" s="17">
        <v>17</v>
      </c>
      <c r="D19" s="21" t="s">
        <v>10</v>
      </c>
      <c r="E19" s="17">
        <v>17</v>
      </c>
      <c r="G19" s="21" t="s">
        <v>10</v>
      </c>
      <c r="H19" s="17">
        <v>17</v>
      </c>
      <c r="J19" s="21" t="s">
        <v>10</v>
      </c>
      <c r="K19" s="17">
        <v>17</v>
      </c>
      <c r="L19" s="185"/>
      <c r="M19" s="21" t="s">
        <v>24</v>
      </c>
      <c r="N19" s="17">
        <v>17</v>
      </c>
      <c r="O19" s="3"/>
      <c r="P19" s="21" t="s">
        <v>10</v>
      </c>
      <c r="Q19" s="47">
        <v>17</v>
      </c>
      <c r="S19" s="21" t="s">
        <v>10</v>
      </c>
      <c r="T19" s="47">
        <v>17</v>
      </c>
      <c r="V19" s="21" t="s">
        <v>10</v>
      </c>
      <c r="W19" s="47">
        <v>17</v>
      </c>
      <c r="Y19" s="21">
        <v>8</v>
      </c>
      <c r="Z19" s="47">
        <v>17</v>
      </c>
      <c r="AB19" s="21" t="s">
        <v>24</v>
      </c>
      <c r="AC19" s="47">
        <v>17</v>
      </c>
    </row>
    <row r="20" spans="1:29" x14ac:dyDescent="0.25">
      <c r="A20" s="21">
        <v>5</v>
      </c>
      <c r="B20" s="17">
        <v>18</v>
      </c>
      <c r="D20" s="21">
        <v>4</v>
      </c>
      <c r="E20" s="17">
        <v>18</v>
      </c>
      <c r="G20" s="21">
        <v>4</v>
      </c>
      <c r="H20" s="17">
        <v>18</v>
      </c>
      <c r="J20" s="21">
        <v>4</v>
      </c>
      <c r="K20" s="17">
        <v>18</v>
      </c>
      <c r="L20" s="185"/>
      <c r="M20" s="21">
        <v>3</v>
      </c>
      <c r="N20" s="17">
        <v>18</v>
      </c>
      <c r="O20" s="3"/>
      <c r="P20" s="21">
        <v>9</v>
      </c>
      <c r="Q20" s="47">
        <v>18</v>
      </c>
      <c r="S20" s="21">
        <v>9</v>
      </c>
      <c r="T20" s="47">
        <v>18</v>
      </c>
      <c r="V20" s="21">
        <v>7</v>
      </c>
      <c r="W20" s="47">
        <v>18</v>
      </c>
      <c r="Y20" s="21" t="s">
        <v>10</v>
      </c>
      <c r="Z20" s="47">
        <v>18</v>
      </c>
      <c r="AB20" s="21">
        <v>7</v>
      </c>
      <c r="AC20" s="47">
        <v>18</v>
      </c>
    </row>
    <row r="21" spans="1:29" x14ac:dyDescent="0.25">
      <c r="A21" s="21" t="s">
        <v>10</v>
      </c>
      <c r="B21" s="17">
        <v>19</v>
      </c>
      <c r="D21" s="21" t="s">
        <v>10</v>
      </c>
      <c r="E21" s="17">
        <v>19</v>
      </c>
      <c r="G21" s="21" t="s">
        <v>10</v>
      </c>
      <c r="H21" s="17">
        <v>19</v>
      </c>
      <c r="J21" s="21" t="s">
        <v>10</v>
      </c>
      <c r="K21" s="17">
        <v>19</v>
      </c>
      <c r="L21" s="185"/>
      <c r="M21" s="21" t="s">
        <v>24</v>
      </c>
      <c r="N21" s="17">
        <v>19</v>
      </c>
      <c r="O21" s="3"/>
      <c r="P21" s="21" t="s">
        <v>10</v>
      </c>
      <c r="Q21" s="47">
        <v>19</v>
      </c>
      <c r="S21" s="21" t="s">
        <v>10</v>
      </c>
      <c r="T21" s="47">
        <v>19</v>
      </c>
      <c r="V21" s="21" t="s">
        <v>10</v>
      </c>
      <c r="W21" s="47">
        <v>19</v>
      </c>
      <c r="Y21" s="21" t="s">
        <v>10</v>
      </c>
      <c r="Z21" s="47">
        <v>19</v>
      </c>
      <c r="AB21" s="21" t="s">
        <v>24</v>
      </c>
      <c r="AC21" s="47">
        <v>19</v>
      </c>
    </row>
    <row r="22" spans="1:29" x14ac:dyDescent="0.25">
      <c r="A22" s="21">
        <v>6</v>
      </c>
      <c r="B22" s="17">
        <v>20</v>
      </c>
      <c r="D22" s="21">
        <v>5</v>
      </c>
      <c r="E22" s="17">
        <v>20</v>
      </c>
      <c r="G22" s="21">
        <v>5</v>
      </c>
      <c r="H22" s="17">
        <v>20</v>
      </c>
      <c r="J22" s="21">
        <v>5</v>
      </c>
      <c r="K22" s="17">
        <v>20</v>
      </c>
      <c r="L22" s="185"/>
      <c r="M22" s="21" t="s">
        <v>24</v>
      </c>
      <c r="N22" s="17">
        <v>20</v>
      </c>
      <c r="O22" s="3"/>
      <c r="P22" s="21">
        <v>10</v>
      </c>
      <c r="Q22" s="47">
        <v>20</v>
      </c>
      <c r="S22" s="21">
        <v>10</v>
      </c>
      <c r="T22" s="47">
        <v>20</v>
      </c>
      <c r="V22" s="21">
        <v>8</v>
      </c>
      <c r="W22" s="47">
        <v>20</v>
      </c>
      <c r="Y22" s="21">
        <v>9</v>
      </c>
      <c r="Z22" s="47">
        <v>20</v>
      </c>
      <c r="AB22" s="21" t="s">
        <v>24</v>
      </c>
      <c r="AC22" s="47">
        <v>20</v>
      </c>
    </row>
    <row r="23" spans="1:29" x14ac:dyDescent="0.25">
      <c r="A23" s="21" t="s">
        <v>10</v>
      </c>
      <c r="B23" s="17">
        <v>21</v>
      </c>
      <c r="D23" s="21" t="s">
        <v>10</v>
      </c>
      <c r="E23" s="17">
        <v>21</v>
      </c>
      <c r="G23" s="21" t="s">
        <v>10</v>
      </c>
      <c r="H23" s="17">
        <v>21</v>
      </c>
      <c r="J23" s="21" t="s">
        <v>10</v>
      </c>
      <c r="K23" s="17">
        <v>21</v>
      </c>
      <c r="L23" s="185"/>
      <c r="M23" s="21">
        <v>4</v>
      </c>
      <c r="N23" s="17">
        <v>21</v>
      </c>
      <c r="O23" s="3"/>
      <c r="P23" s="21" t="s">
        <v>10</v>
      </c>
      <c r="Q23" s="47">
        <v>21</v>
      </c>
      <c r="S23" s="21" t="s">
        <v>10</v>
      </c>
      <c r="T23" s="47">
        <v>21</v>
      </c>
      <c r="V23" s="21" t="s">
        <v>10</v>
      </c>
      <c r="W23" s="47">
        <v>21</v>
      </c>
      <c r="Y23" s="21" t="s">
        <v>10</v>
      </c>
      <c r="Z23" s="47">
        <v>21</v>
      </c>
      <c r="AB23" s="21">
        <v>8</v>
      </c>
      <c r="AC23" s="47">
        <v>21</v>
      </c>
    </row>
    <row r="24" spans="1:29" x14ac:dyDescent="0.25">
      <c r="A24" s="21">
        <v>7</v>
      </c>
      <c r="B24" s="17">
        <v>22</v>
      </c>
      <c r="D24" s="21">
        <v>6</v>
      </c>
      <c r="E24" s="17">
        <v>22</v>
      </c>
      <c r="G24" s="21">
        <v>6</v>
      </c>
      <c r="H24" s="17">
        <v>22</v>
      </c>
      <c r="J24" s="21">
        <v>6</v>
      </c>
      <c r="K24" s="17">
        <v>22</v>
      </c>
      <c r="L24" s="185"/>
      <c r="M24" s="21" t="s">
        <v>24</v>
      </c>
      <c r="N24" s="17">
        <v>22</v>
      </c>
      <c r="O24" s="3"/>
      <c r="P24" s="21">
        <v>11</v>
      </c>
      <c r="Q24" s="47">
        <v>22</v>
      </c>
      <c r="S24" s="21">
        <v>11</v>
      </c>
      <c r="T24" s="47">
        <v>22</v>
      </c>
      <c r="V24" s="21">
        <v>9</v>
      </c>
      <c r="W24" s="47">
        <v>22</v>
      </c>
      <c r="Y24" s="21" t="s">
        <v>10</v>
      </c>
      <c r="Z24" s="47">
        <v>22</v>
      </c>
      <c r="AB24" s="21" t="s">
        <v>24</v>
      </c>
      <c r="AC24" s="47">
        <v>22</v>
      </c>
    </row>
    <row r="25" spans="1:29" x14ac:dyDescent="0.25">
      <c r="A25" s="21" t="s">
        <v>10</v>
      </c>
      <c r="B25" s="17">
        <v>23</v>
      </c>
      <c r="D25" s="21" t="s">
        <v>10</v>
      </c>
      <c r="E25" s="17">
        <v>23</v>
      </c>
      <c r="G25" s="21" t="s">
        <v>10</v>
      </c>
      <c r="H25" s="17">
        <v>23</v>
      </c>
      <c r="J25" s="21" t="s">
        <v>10</v>
      </c>
      <c r="K25" s="17">
        <v>23</v>
      </c>
      <c r="L25" s="185"/>
      <c r="M25" s="21" t="s">
        <v>24</v>
      </c>
      <c r="N25" s="17">
        <v>23</v>
      </c>
      <c r="O25" s="3"/>
      <c r="P25" s="21" t="s">
        <v>10</v>
      </c>
      <c r="Q25" s="47">
        <v>23</v>
      </c>
      <c r="S25" s="21" t="s">
        <v>10</v>
      </c>
      <c r="T25" s="47">
        <v>23</v>
      </c>
      <c r="V25" s="21" t="s">
        <v>10</v>
      </c>
      <c r="W25" s="47">
        <v>23</v>
      </c>
      <c r="Y25" s="21">
        <v>10</v>
      </c>
      <c r="Z25" s="47">
        <v>23</v>
      </c>
      <c r="AB25" s="21" t="s">
        <v>24</v>
      </c>
      <c r="AC25" s="47">
        <v>23</v>
      </c>
    </row>
    <row r="26" spans="1:29" x14ac:dyDescent="0.25">
      <c r="A26" s="21">
        <v>8</v>
      </c>
      <c r="B26" s="17">
        <v>24</v>
      </c>
      <c r="D26" s="21">
        <v>7</v>
      </c>
      <c r="E26" s="17">
        <v>24</v>
      </c>
      <c r="G26" s="21">
        <v>7</v>
      </c>
      <c r="H26" s="17">
        <v>24</v>
      </c>
      <c r="J26" s="21">
        <v>7</v>
      </c>
      <c r="K26" s="17">
        <v>24</v>
      </c>
      <c r="L26" s="185"/>
      <c r="M26" s="21">
        <v>5</v>
      </c>
      <c r="N26" s="17">
        <v>24</v>
      </c>
      <c r="O26" s="3"/>
      <c r="P26" s="21">
        <v>12</v>
      </c>
      <c r="Q26" s="47">
        <v>24</v>
      </c>
      <c r="S26" s="21">
        <v>12</v>
      </c>
      <c r="T26" s="47">
        <v>24</v>
      </c>
      <c r="V26" s="21">
        <v>10</v>
      </c>
      <c r="W26" s="47">
        <v>24</v>
      </c>
      <c r="Y26" s="21" t="s">
        <v>10</v>
      </c>
      <c r="Z26" s="47">
        <v>24</v>
      </c>
      <c r="AB26" s="21">
        <v>9</v>
      </c>
      <c r="AC26" s="47">
        <v>24</v>
      </c>
    </row>
    <row r="27" spans="1:29" x14ac:dyDescent="0.25">
      <c r="A27" s="21" t="s">
        <v>10</v>
      </c>
      <c r="B27" s="17">
        <v>25</v>
      </c>
      <c r="D27" s="21" t="s">
        <v>10</v>
      </c>
      <c r="E27" s="17">
        <v>25</v>
      </c>
      <c r="G27" s="21" t="s">
        <v>10</v>
      </c>
      <c r="H27" s="17">
        <v>25</v>
      </c>
      <c r="J27" s="21" t="s">
        <v>10</v>
      </c>
      <c r="K27" s="17">
        <v>25</v>
      </c>
      <c r="L27" s="185"/>
      <c r="M27" s="21" t="s">
        <v>24</v>
      </c>
      <c r="N27" s="17">
        <v>25</v>
      </c>
      <c r="O27" s="3"/>
      <c r="P27" s="21" t="s">
        <v>10</v>
      </c>
      <c r="Q27" s="47">
        <v>25</v>
      </c>
      <c r="S27" s="21" t="s">
        <v>10</v>
      </c>
      <c r="T27" s="47">
        <v>25</v>
      </c>
      <c r="V27" s="21" t="s">
        <v>10</v>
      </c>
      <c r="W27" s="47">
        <v>25</v>
      </c>
      <c r="Y27" s="21" t="s">
        <v>10</v>
      </c>
      <c r="Z27" s="47">
        <v>25</v>
      </c>
      <c r="AB27" s="21" t="s">
        <v>24</v>
      </c>
      <c r="AC27" s="47">
        <v>25</v>
      </c>
    </row>
    <row r="28" spans="1:29" x14ac:dyDescent="0.25">
      <c r="A28" s="21">
        <v>9</v>
      </c>
      <c r="B28" s="17">
        <v>26</v>
      </c>
      <c r="D28" s="21">
        <v>8</v>
      </c>
      <c r="E28" s="17">
        <v>26</v>
      </c>
      <c r="G28" s="21">
        <v>8</v>
      </c>
      <c r="H28" s="17">
        <v>26</v>
      </c>
      <c r="J28" s="21">
        <v>8</v>
      </c>
      <c r="K28" s="17">
        <v>26</v>
      </c>
      <c r="L28" s="185"/>
      <c r="M28" s="21" t="s">
        <v>24</v>
      </c>
      <c r="N28" s="17">
        <v>26</v>
      </c>
      <c r="O28" s="3"/>
      <c r="P28" s="21">
        <v>13</v>
      </c>
      <c r="Q28" s="47">
        <v>26</v>
      </c>
      <c r="S28" s="21">
        <v>13</v>
      </c>
      <c r="T28" s="47">
        <v>26</v>
      </c>
      <c r="V28" s="21">
        <v>11</v>
      </c>
      <c r="W28" s="47">
        <v>26</v>
      </c>
      <c r="Y28" s="21">
        <v>11</v>
      </c>
      <c r="Z28" s="47">
        <v>26</v>
      </c>
      <c r="AB28" s="21" t="s">
        <v>24</v>
      </c>
      <c r="AC28" s="47">
        <v>26</v>
      </c>
    </row>
    <row r="29" spans="1:29" x14ac:dyDescent="0.25">
      <c r="A29" s="21" t="s">
        <v>10</v>
      </c>
      <c r="B29" s="17">
        <v>27</v>
      </c>
      <c r="D29" s="21" t="s">
        <v>10</v>
      </c>
      <c r="E29" s="17">
        <v>27</v>
      </c>
      <c r="G29" s="21" t="s">
        <v>10</v>
      </c>
      <c r="H29" s="17">
        <v>27</v>
      </c>
      <c r="J29" s="21" t="s">
        <v>10</v>
      </c>
      <c r="K29" s="17">
        <v>27</v>
      </c>
      <c r="L29" s="185"/>
      <c r="M29" s="21">
        <v>6</v>
      </c>
      <c r="N29" s="17">
        <v>27</v>
      </c>
      <c r="O29" s="3"/>
      <c r="P29" s="21" t="s">
        <v>10</v>
      </c>
      <c r="Q29" s="47">
        <v>27</v>
      </c>
      <c r="S29" s="21" t="s">
        <v>10</v>
      </c>
      <c r="T29" s="47">
        <v>27</v>
      </c>
      <c r="V29" s="21" t="s">
        <v>10</v>
      </c>
      <c r="W29" s="47">
        <v>27</v>
      </c>
      <c r="Y29" s="21" t="s">
        <v>10</v>
      </c>
      <c r="Z29" s="47">
        <v>27</v>
      </c>
      <c r="AB29" s="21">
        <v>10</v>
      </c>
      <c r="AC29" s="47">
        <v>27</v>
      </c>
    </row>
    <row r="30" spans="1:29" x14ac:dyDescent="0.25">
      <c r="A30" s="21">
        <v>10</v>
      </c>
      <c r="B30" s="17">
        <v>28</v>
      </c>
      <c r="D30" s="21">
        <v>9</v>
      </c>
      <c r="E30" s="17">
        <v>28</v>
      </c>
      <c r="G30" s="21">
        <v>9</v>
      </c>
      <c r="H30" s="17">
        <v>28</v>
      </c>
      <c r="J30" s="21" t="s">
        <v>10</v>
      </c>
      <c r="K30" s="17">
        <v>28</v>
      </c>
      <c r="L30" s="185"/>
      <c r="M30" s="21" t="s">
        <v>24</v>
      </c>
      <c r="N30" s="17">
        <v>28</v>
      </c>
      <c r="O30" s="3"/>
      <c r="P30" s="21" t="s">
        <v>10</v>
      </c>
      <c r="Q30" s="47">
        <v>28</v>
      </c>
      <c r="S30" s="21" t="s">
        <v>10</v>
      </c>
      <c r="T30" s="47">
        <v>28</v>
      </c>
      <c r="V30" s="21">
        <v>12</v>
      </c>
      <c r="W30" s="47">
        <v>28</v>
      </c>
      <c r="Y30" s="21" t="s">
        <v>10</v>
      </c>
      <c r="Z30" s="47">
        <v>28</v>
      </c>
      <c r="AB30" s="21" t="s">
        <v>24</v>
      </c>
      <c r="AC30" s="47">
        <v>28</v>
      </c>
    </row>
    <row r="31" spans="1:29" x14ac:dyDescent="0.25">
      <c r="A31" s="21" t="s">
        <v>10</v>
      </c>
      <c r="B31" s="17">
        <v>29</v>
      </c>
      <c r="D31" s="21" t="s">
        <v>10</v>
      </c>
      <c r="E31" s="17">
        <v>29</v>
      </c>
      <c r="G31" s="21" t="s">
        <v>10</v>
      </c>
      <c r="H31" s="17">
        <v>29</v>
      </c>
      <c r="J31" s="21">
        <v>9</v>
      </c>
      <c r="K31" s="17">
        <v>29</v>
      </c>
      <c r="L31" s="185"/>
      <c r="M31" s="21" t="s">
        <v>24</v>
      </c>
      <c r="N31" s="17">
        <v>29</v>
      </c>
      <c r="O31" s="3"/>
      <c r="P31" s="21">
        <v>14</v>
      </c>
      <c r="Q31" s="47">
        <v>29</v>
      </c>
      <c r="S31" s="21">
        <v>14</v>
      </c>
      <c r="T31" s="47">
        <v>29</v>
      </c>
      <c r="V31" s="21" t="s">
        <v>10</v>
      </c>
      <c r="W31" s="47">
        <v>29</v>
      </c>
      <c r="Y31" s="21">
        <v>12</v>
      </c>
      <c r="Z31" s="47">
        <v>29</v>
      </c>
      <c r="AB31" s="21" t="s">
        <v>24</v>
      </c>
      <c r="AC31" s="47">
        <v>29</v>
      </c>
    </row>
    <row r="32" spans="1:29" x14ac:dyDescent="0.25">
      <c r="A32" s="21">
        <v>11</v>
      </c>
      <c r="B32" s="17">
        <v>30</v>
      </c>
      <c r="D32" s="21">
        <v>10</v>
      </c>
      <c r="E32" s="17">
        <v>30</v>
      </c>
      <c r="G32" s="21">
        <v>10</v>
      </c>
      <c r="H32" s="17">
        <v>30</v>
      </c>
      <c r="J32" s="21" t="s">
        <v>10</v>
      </c>
      <c r="K32" s="17">
        <v>30</v>
      </c>
      <c r="L32" s="185"/>
      <c r="M32" s="21">
        <v>7</v>
      </c>
      <c r="N32" s="17">
        <v>30</v>
      </c>
      <c r="O32" s="3"/>
      <c r="P32" s="21" t="s">
        <v>10</v>
      </c>
      <c r="Q32" s="47">
        <v>30</v>
      </c>
      <c r="S32" s="21" t="s">
        <v>10</v>
      </c>
      <c r="T32" s="47">
        <v>30</v>
      </c>
      <c r="V32" s="21">
        <v>13</v>
      </c>
      <c r="W32" s="47">
        <v>30</v>
      </c>
      <c r="Y32" s="21" t="s">
        <v>10</v>
      </c>
      <c r="Z32" s="47">
        <v>30</v>
      </c>
      <c r="AB32" s="21">
        <v>11</v>
      </c>
      <c r="AC32" s="47">
        <v>30</v>
      </c>
    </row>
    <row r="33" spans="1:29" x14ac:dyDescent="0.25">
      <c r="A33" s="21" t="s">
        <v>10</v>
      </c>
      <c r="B33" s="17">
        <v>31</v>
      </c>
      <c r="D33" s="21" t="s">
        <v>10</v>
      </c>
      <c r="E33" s="17">
        <v>31</v>
      </c>
      <c r="G33" s="21" t="s">
        <v>10</v>
      </c>
      <c r="H33" s="17">
        <v>31</v>
      </c>
      <c r="J33" s="21" t="s">
        <v>10</v>
      </c>
      <c r="K33" s="17">
        <v>31</v>
      </c>
      <c r="L33" s="185"/>
      <c r="M33" s="21" t="s">
        <v>24</v>
      </c>
      <c r="N33" s="17">
        <v>31</v>
      </c>
      <c r="O33" s="3"/>
      <c r="P33" s="21" t="s">
        <v>10</v>
      </c>
      <c r="Q33" s="47">
        <v>31</v>
      </c>
      <c r="S33" s="21" t="s">
        <v>10</v>
      </c>
      <c r="T33" s="47">
        <v>31</v>
      </c>
      <c r="V33" s="21" t="s">
        <v>10</v>
      </c>
      <c r="W33" s="47">
        <v>31</v>
      </c>
      <c r="Y33" s="21" t="s">
        <v>10</v>
      </c>
      <c r="Z33" s="47">
        <v>31</v>
      </c>
      <c r="AB33" s="21" t="s">
        <v>24</v>
      </c>
      <c r="AC33" s="47">
        <v>31</v>
      </c>
    </row>
    <row r="34" spans="1:29" x14ac:dyDescent="0.25">
      <c r="A34" s="21">
        <v>12</v>
      </c>
      <c r="B34" s="17">
        <v>32</v>
      </c>
      <c r="D34" s="21">
        <v>11</v>
      </c>
      <c r="E34" s="17">
        <v>32</v>
      </c>
      <c r="G34" s="21">
        <v>11</v>
      </c>
      <c r="H34" s="17">
        <v>32</v>
      </c>
      <c r="J34" s="21">
        <v>10</v>
      </c>
      <c r="K34" s="17">
        <v>32</v>
      </c>
      <c r="L34" s="185"/>
      <c r="M34" s="21" t="s">
        <v>24</v>
      </c>
      <c r="N34" s="17">
        <v>32</v>
      </c>
      <c r="O34" s="3"/>
      <c r="P34" s="21">
        <v>15</v>
      </c>
      <c r="Q34" s="47">
        <v>32</v>
      </c>
      <c r="S34" s="21">
        <v>15</v>
      </c>
      <c r="T34" s="47">
        <v>32</v>
      </c>
      <c r="V34" s="21">
        <v>14</v>
      </c>
      <c r="W34" s="47">
        <v>32</v>
      </c>
      <c r="Y34" s="21">
        <v>13</v>
      </c>
      <c r="Z34" s="47">
        <v>32</v>
      </c>
      <c r="AB34" s="21" t="s">
        <v>24</v>
      </c>
      <c r="AC34" s="47">
        <v>32</v>
      </c>
    </row>
    <row r="35" spans="1:29" x14ac:dyDescent="0.25">
      <c r="A35" s="21" t="s">
        <v>10</v>
      </c>
      <c r="B35" s="17">
        <v>33</v>
      </c>
      <c r="D35" s="21" t="s">
        <v>10</v>
      </c>
      <c r="E35" s="17">
        <v>33</v>
      </c>
      <c r="G35" s="21" t="s">
        <v>10</v>
      </c>
      <c r="H35" s="17">
        <v>33</v>
      </c>
      <c r="J35" s="21" t="s">
        <v>10</v>
      </c>
      <c r="K35" s="17">
        <v>33</v>
      </c>
      <c r="L35" s="185"/>
      <c r="M35" s="21" t="s">
        <v>24</v>
      </c>
      <c r="N35" s="17">
        <v>33</v>
      </c>
      <c r="O35" s="3"/>
      <c r="P35" s="21" t="s">
        <v>10</v>
      </c>
      <c r="Q35" s="47">
        <v>33</v>
      </c>
      <c r="S35" s="21" t="s">
        <v>10</v>
      </c>
      <c r="T35" s="47">
        <v>33</v>
      </c>
      <c r="V35" s="21" t="s">
        <v>10</v>
      </c>
      <c r="W35" s="47">
        <v>33</v>
      </c>
      <c r="Y35" s="21" t="s">
        <v>10</v>
      </c>
      <c r="Z35" s="47">
        <v>33</v>
      </c>
      <c r="AB35" s="21">
        <v>12</v>
      </c>
      <c r="AC35" s="47">
        <v>33</v>
      </c>
    </row>
    <row r="36" spans="1:29" x14ac:dyDescent="0.25">
      <c r="A36" s="21" t="s">
        <v>10</v>
      </c>
      <c r="B36" s="17">
        <v>34</v>
      </c>
      <c r="D36" s="21" t="s">
        <v>10</v>
      </c>
      <c r="E36" s="17">
        <v>34</v>
      </c>
      <c r="G36" s="21" t="s">
        <v>10</v>
      </c>
      <c r="H36" s="17">
        <v>34</v>
      </c>
      <c r="J36" s="21" t="s">
        <v>10</v>
      </c>
      <c r="K36" s="17">
        <v>34</v>
      </c>
      <c r="L36" s="185"/>
      <c r="M36" s="21">
        <v>8</v>
      </c>
      <c r="N36" s="17">
        <v>34</v>
      </c>
      <c r="O36" s="3"/>
      <c r="P36" s="21" t="s">
        <v>10</v>
      </c>
      <c r="Q36" s="47">
        <v>34</v>
      </c>
      <c r="S36" s="21" t="s">
        <v>10</v>
      </c>
      <c r="T36" s="47">
        <v>34</v>
      </c>
      <c r="V36" s="21">
        <v>15</v>
      </c>
      <c r="W36" s="47">
        <v>34</v>
      </c>
      <c r="Y36" s="21" t="s">
        <v>10</v>
      </c>
      <c r="Z36" s="47">
        <v>34</v>
      </c>
      <c r="AB36" s="21" t="s">
        <v>24</v>
      </c>
      <c r="AC36" s="47">
        <v>34</v>
      </c>
    </row>
    <row r="37" spans="1:29" x14ac:dyDescent="0.25">
      <c r="A37" s="21">
        <v>13</v>
      </c>
      <c r="B37" s="17">
        <v>35</v>
      </c>
      <c r="D37" s="21">
        <v>12</v>
      </c>
      <c r="E37" s="17">
        <v>35</v>
      </c>
      <c r="G37" s="21">
        <v>12</v>
      </c>
      <c r="H37" s="17">
        <v>35</v>
      </c>
      <c r="J37" s="21">
        <v>11</v>
      </c>
      <c r="K37" s="17">
        <v>35</v>
      </c>
      <c r="L37" s="185"/>
      <c r="M37" s="21" t="s">
        <v>24</v>
      </c>
      <c r="N37" s="17">
        <v>35</v>
      </c>
      <c r="O37" s="3"/>
      <c r="P37" s="21">
        <v>16</v>
      </c>
      <c r="Q37" s="47">
        <v>35</v>
      </c>
      <c r="S37" s="21">
        <v>16</v>
      </c>
      <c r="T37" s="47">
        <v>35</v>
      </c>
      <c r="V37" s="21" t="s">
        <v>10</v>
      </c>
      <c r="W37" s="47">
        <v>35</v>
      </c>
      <c r="Y37" s="21">
        <v>14</v>
      </c>
      <c r="Z37" s="47">
        <v>35</v>
      </c>
      <c r="AB37" s="21" t="s">
        <v>24</v>
      </c>
      <c r="AC37" s="47">
        <v>35</v>
      </c>
    </row>
    <row r="38" spans="1:29" x14ac:dyDescent="0.25">
      <c r="A38" s="21" t="s">
        <v>10</v>
      </c>
      <c r="B38" s="17">
        <v>36</v>
      </c>
      <c r="D38" s="21" t="s">
        <v>10</v>
      </c>
      <c r="E38" s="17">
        <v>36</v>
      </c>
      <c r="G38" s="21" t="s">
        <v>10</v>
      </c>
      <c r="H38" s="17">
        <v>36</v>
      </c>
      <c r="J38" s="21" t="s">
        <v>10</v>
      </c>
      <c r="K38" s="17">
        <v>36</v>
      </c>
      <c r="L38" s="185"/>
      <c r="M38" s="21" t="s">
        <v>24</v>
      </c>
      <c r="N38" s="17">
        <v>36</v>
      </c>
      <c r="O38" s="3"/>
      <c r="P38" s="21" t="s">
        <v>10</v>
      </c>
      <c r="Q38" s="47">
        <v>36</v>
      </c>
      <c r="S38" s="21" t="s">
        <v>10</v>
      </c>
      <c r="T38" s="47">
        <v>36</v>
      </c>
      <c r="V38" s="21">
        <v>16</v>
      </c>
      <c r="W38" s="47">
        <v>36</v>
      </c>
      <c r="Y38" s="21" t="s">
        <v>10</v>
      </c>
      <c r="Z38" s="47">
        <v>36</v>
      </c>
      <c r="AB38" s="21">
        <v>13</v>
      </c>
      <c r="AC38" s="47">
        <v>36</v>
      </c>
    </row>
    <row r="39" spans="1:29" x14ac:dyDescent="0.25">
      <c r="A39" s="21" t="s">
        <v>10</v>
      </c>
      <c r="B39" s="17">
        <v>37</v>
      </c>
      <c r="D39" s="21" t="s">
        <v>10</v>
      </c>
      <c r="E39" s="17">
        <v>37</v>
      </c>
      <c r="G39" s="21" t="s">
        <v>10</v>
      </c>
      <c r="H39" s="17">
        <v>37</v>
      </c>
      <c r="J39" s="21" t="s">
        <v>10</v>
      </c>
      <c r="K39" s="17">
        <v>37</v>
      </c>
      <c r="L39" s="185"/>
      <c r="M39" s="21" t="s">
        <v>24</v>
      </c>
      <c r="N39" s="17">
        <v>37</v>
      </c>
      <c r="O39" s="3"/>
      <c r="P39" s="21" t="s">
        <v>10</v>
      </c>
      <c r="Q39" s="47">
        <v>37</v>
      </c>
      <c r="S39" s="21" t="s">
        <v>10</v>
      </c>
      <c r="T39" s="47">
        <v>37</v>
      </c>
      <c r="V39" s="21" t="s">
        <v>10</v>
      </c>
      <c r="W39" s="47">
        <v>37</v>
      </c>
      <c r="Y39" s="21" t="s">
        <v>10</v>
      </c>
      <c r="Z39" s="47">
        <v>37</v>
      </c>
      <c r="AB39" s="21" t="s">
        <v>24</v>
      </c>
      <c r="AC39" s="47">
        <v>37</v>
      </c>
    </row>
    <row r="40" spans="1:29" x14ac:dyDescent="0.25">
      <c r="A40" s="21">
        <v>14</v>
      </c>
      <c r="B40" s="17">
        <v>38</v>
      </c>
      <c r="D40" s="21">
        <v>13</v>
      </c>
      <c r="E40" s="17">
        <v>38</v>
      </c>
      <c r="G40" s="21">
        <v>13</v>
      </c>
      <c r="H40" s="17">
        <v>38</v>
      </c>
      <c r="J40" s="21">
        <v>12</v>
      </c>
      <c r="K40" s="17">
        <v>38</v>
      </c>
      <c r="L40" s="185"/>
      <c r="M40" s="21">
        <v>9</v>
      </c>
      <c r="N40" s="17">
        <v>38</v>
      </c>
      <c r="O40" s="3"/>
      <c r="P40" s="21">
        <v>17</v>
      </c>
      <c r="Q40" s="47">
        <v>38</v>
      </c>
      <c r="S40" s="21">
        <v>17</v>
      </c>
      <c r="T40" s="47">
        <v>38</v>
      </c>
      <c r="V40" s="21">
        <v>17</v>
      </c>
      <c r="W40" s="47">
        <v>38</v>
      </c>
      <c r="Y40" s="21">
        <v>15</v>
      </c>
      <c r="Z40" s="47">
        <v>38</v>
      </c>
      <c r="AB40" s="21" t="s">
        <v>24</v>
      </c>
      <c r="AC40" s="47">
        <v>38</v>
      </c>
    </row>
    <row r="41" spans="1:29" x14ac:dyDescent="0.25">
      <c r="A41" s="21" t="s">
        <v>10</v>
      </c>
      <c r="B41" s="17">
        <v>39</v>
      </c>
      <c r="D41" s="21" t="s">
        <v>10</v>
      </c>
      <c r="E41" s="17">
        <v>39</v>
      </c>
      <c r="G41" s="21" t="s">
        <v>10</v>
      </c>
      <c r="H41" s="17">
        <v>39</v>
      </c>
      <c r="J41" s="21" t="s">
        <v>10</v>
      </c>
      <c r="K41" s="17">
        <v>39</v>
      </c>
      <c r="L41" s="185"/>
      <c r="M41" s="21" t="s">
        <v>24</v>
      </c>
      <c r="N41" s="17">
        <v>39</v>
      </c>
      <c r="O41" s="3"/>
      <c r="P41" s="21" t="s">
        <v>10</v>
      </c>
      <c r="Q41" s="47">
        <v>39</v>
      </c>
      <c r="S41" s="21" t="s">
        <v>10</v>
      </c>
      <c r="T41" s="47">
        <v>39</v>
      </c>
      <c r="V41" s="21" t="s">
        <v>10</v>
      </c>
      <c r="W41" s="47">
        <v>39</v>
      </c>
      <c r="Y41" s="21" t="s">
        <v>10</v>
      </c>
      <c r="Z41" s="47">
        <v>39</v>
      </c>
      <c r="AB41" s="21">
        <v>14</v>
      </c>
      <c r="AC41" s="47">
        <v>39</v>
      </c>
    </row>
    <row r="42" spans="1:29" x14ac:dyDescent="0.25">
      <c r="A42" s="21" t="s">
        <v>10</v>
      </c>
      <c r="B42" s="17">
        <v>40</v>
      </c>
      <c r="D42" s="21" t="s">
        <v>10</v>
      </c>
      <c r="E42" s="17">
        <v>40</v>
      </c>
      <c r="G42" s="21" t="s">
        <v>10</v>
      </c>
      <c r="H42" s="17">
        <v>40</v>
      </c>
      <c r="J42" s="21" t="s">
        <v>10</v>
      </c>
      <c r="K42" s="17">
        <v>40</v>
      </c>
      <c r="L42" s="185"/>
      <c r="M42" s="21" t="s">
        <v>24</v>
      </c>
      <c r="N42" s="17">
        <v>40</v>
      </c>
      <c r="O42" s="3"/>
      <c r="P42" s="21" t="s">
        <v>10</v>
      </c>
      <c r="Q42" s="47">
        <v>40</v>
      </c>
      <c r="S42" s="21" t="s">
        <v>10</v>
      </c>
      <c r="T42" s="47">
        <v>40</v>
      </c>
      <c r="V42" s="21" t="s">
        <v>10</v>
      </c>
      <c r="W42" s="47">
        <v>40</v>
      </c>
      <c r="Y42" s="21" t="s">
        <v>10</v>
      </c>
      <c r="Z42" s="47">
        <v>40</v>
      </c>
      <c r="AB42" s="21" t="s">
        <v>24</v>
      </c>
      <c r="AC42" s="47">
        <v>40</v>
      </c>
    </row>
    <row r="43" spans="1:29" x14ac:dyDescent="0.25">
      <c r="A43" s="21">
        <v>15</v>
      </c>
      <c r="B43" s="17">
        <v>41</v>
      </c>
      <c r="D43" s="21">
        <v>14</v>
      </c>
      <c r="E43" s="17">
        <v>41</v>
      </c>
      <c r="G43" s="21">
        <v>14</v>
      </c>
      <c r="H43" s="17">
        <v>41</v>
      </c>
      <c r="J43" s="21" t="s">
        <v>10</v>
      </c>
      <c r="K43" s="17">
        <v>41</v>
      </c>
      <c r="L43" s="185"/>
      <c r="M43" s="21" t="s">
        <v>24</v>
      </c>
      <c r="N43" s="17">
        <v>41</v>
      </c>
      <c r="O43" s="3"/>
      <c r="P43" s="21">
        <v>18</v>
      </c>
      <c r="Q43" s="47">
        <v>41</v>
      </c>
      <c r="S43" s="21">
        <v>18</v>
      </c>
      <c r="T43" s="47">
        <v>41</v>
      </c>
      <c r="V43" s="21">
        <v>18</v>
      </c>
      <c r="W43" s="47">
        <v>41</v>
      </c>
      <c r="Y43" s="21">
        <v>16</v>
      </c>
      <c r="Z43" s="47">
        <v>41</v>
      </c>
      <c r="AB43" s="21" t="s">
        <v>24</v>
      </c>
      <c r="AC43" s="47">
        <v>41</v>
      </c>
    </row>
    <row r="44" spans="1:29" x14ac:dyDescent="0.25">
      <c r="A44" s="21" t="s">
        <v>10</v>
      </c>
      <c r="B44" s="17">
        <v>42</v>
      </c>
      <c r="D44" s="21" t="s">
        <v>10</v>
      </c>
      <c r="E44" s="17">
        <v>42</v>
      </c>
      <c r="G44" s="21" t="s">
        <v>10</v>
      </c>
      <c r="H44" s="17">
        <v>42</v>
      </c>
      <c r="J44" s="21">
        <v>13</v>
      </c>
      <c r="K44" s="17">
        <v>42</v>
      </c>
      <c r="L44" s="185"/>
      <c r="M44" s="21">
        <v>10</v>
      </c>
      <c r="N44" s="17">
        <v>42</v>
      </c>
      <c r="O44" s="3"/>
      <c r="P44" s="21" t="s">
        <v>10</v>
      </c>
      <c r="Q44" s="47">
        <v>42</v>
      </c>
      <c r="S44" s="21" t="s">
        <v>10</v>
      </c>
      <c r="T44" s="47">
        <v>42</v>
      </c>
      <c r="V44" s="21" t="s">
        <v>10</v>
      </c>
      <c r="W44" s="47">
        <v>42</v>
      </c>
      <c r="Y44" s="21" t="s">
        <v>10</v>
      </c>
      <c r="Z44" s="47">
        <v>42</v>
      </c>
      <c r="AB44" s="21">
        <v>15</v>
      </c>
      <c r="AC44" s="47">
        <v>42</v>
      </c>
    </row>
    <row r="45" spans="1:29" x14ac:dyDescent="0.25">
      <c r="A45" s="21" t="s">
        <v>10</v>
      </c>
      <c r="B45" s="17">
        <v>43</v>
      </c>
      <c r="D45" s="21" t="s">
        <v>10</v>
      </c>
      <c r="E45" s="17">
        <v>43</v>
      </c>
      <c r="G45" s="21" t="s">
        <v>10</v>
      </c>
      <c r="H45" s="17">
        <v>43</v>
      </c>
      <c r="J45" s="21" t="s">
        <v>10</v>
      </c>
      <c r="K45" s="17">
        <v>43</v>
      </c>
      <c r="L45" s="185"/>
      <c r="M45" s="21" t="s">
        <v>24</v>
      </c>
      <c r="N45" s="17">
        <v>43</v>
      </c>
      <c r="O45" s="3"/>
      <c r="P45" s="21" t="s">
        <v>10</v>
      </c>
      <c r="Q45" s="47">
        <v>43</v>
      </c>
      <c r="S45" s="21" t="s">
        <v>10</v>
      </c>
      <c r="T45" s="47">
        <v>43</v>
      </c>
      <c r="V45" s="21" t="s">
        <v>10</v>
      </c>
      <c r="W45" s="47">
        <v>43</v>
      </c>
      <c r="Y45" s="21" t="s">
        <v>10</v>
      </c>
      <c r="Z45" s="47">
        <v>43</v>
      </c>
      <c r="AB45" s="21" t="s">
        <v>24</v>
      </c>
      <c r="AC45" s="47">
        <v>43</v>
      </c>
    </row>
    <row r="46" spans="1:29" x14ac:dyDescent="0.25">
      <c r="A46" s="21">
        <v>16</v>
      </c>
      <c r="B46" s="17">
        <v>44</v>
      </c>
      <c r="D46" s="21">
        <v>15</v>
      </c>
      <c r="E46" s="17">
        <v>44</v>
      </c>
      <c r="G46" s="21">
        <v>15</v>
      </c>
      <c r="H46" s="17">
        <v>44</v>
      </c>
      <c r="J46" s="21" t="s">
        <v>10</v>
      </c>
      <c r="K46" s="17">
        <v>44</v>
      </c>
      <c r="L46" s="185"/>
      <c r="M46" s="21" t="s">
        <v>24</v>
      </c>
      <c r="N46" s="17">
        <v>44</v>
      </c>
      <c r="O46" s="3"/>
      <c r="P46" s="21">
        <v>19</v>
      </c>
      <c r="Q46" s="47">
        <v>44</v>
      </c>
      <c r="S46" s="21">
        <v>19</v>
      </c>
      <c r="T46" s="47">
        <v>44</v>
      </c>
      <c r="V46" s="21">
        <v>19</v>
      </c>
      <c r="W46" s="47">
        <v>44</v>
      </c>
      <c r="Y46" s="21">
        <v>17</v>
      </c>
      <c r="Z46" s="47">
        <v>44</v>
      </c>
      <c r="AB46" s="21" t="s">
        <v>24</v>
      </c>
      <c r="AC46" s="47">
        <v>44</v>
      </c>
    </row>
    <row r="47" spans="1:29" x14ac:dyDescent="0.25">
      <c r="A47" s="21" t="s">
        <v>10</v>
      </c>
      <c r="B47" s="17">
        <v>45</v>
      </c>
      <c r="D47" s="21" t="s">
        <v>10</v>
      </c>
      <c r="E47" s="17">
        <v>45</v>
      </c>
      <c r="G47" s="21" t="s">
        <v>10</v>
      </c>
      <c r="H47" s="17">
        <v>45</v>
      </c>
      <c r="J47" s="21" t="s">
        <v>10</v>
      </c>
      <c r="K47" s="17">
        <v>45</v>
      </c>
      <c r="L47" s="185"/>
      <c r="M47" s="21" t="s">
        <v>24</v>
      </c>
      <c r="N47" s="17">
        <v>45</v>
      </c>
      <c r="O47" s="3"/>
      <c r="P47" s="21" t="s">
        <v>10</v>
      </c>
      <c r="Q47" s="47">
        <v>45</v>
      </c>
      <c r="S47" s="21" t="s">
        <v>10</v>
      </c>
      <c r="T47" s="47">
        <v>45</v>
      </c>
      <c r="V47" s="21" t="s">
        <v>10</v>
      </c>
      <c r="W47" s="47">
        <v>45</v>
      </c>
      <c r="Y47" s="21" t="s">
        <v>10</v>
      </c>
      <c r="Z47" s="47">
        <v>45</v>
      </c>
      <c r="AB47" s="21" t="s">
        <v>24</v>
      </c>
      <c r="AC47" s="47">
        <v>45</v>
      </c>
    </row>
    <row r="48" spans="1:29" x14ac:dyDescent="0.25">
      <c r="A48" s="21" t="s">
        <v>10</v>
      </c>
      <c r="B48" s="17">
        <v>46</v>
      </c>
      <c r="D48" s="21" t="s">
        <v>10</v>
      </c>
      <c r="E48" s="17">
        <v>46</v>
      </c>
      <c r="G48" s="21" t="s">
        <v>10</v>
      </c>
      <c r="H48" s="17">
        <v>46</v>
      </c>
      <c r="J48" s="21">
        <v>14</v>
      </c>
      <c r="K48" s="17">
        <v>46</v>
      </c>
      <c r="L48" s="185"/>
      <c r="M48" s="21">
        <v>11</v>
      </c>
      <c r="N48" s="17">
        <v>46</v>
      </c>
      <c r="O48" s="3"/>
      <c r="P48" s="21" t="s">
        <v>10</v>
      </c>
      <c r="Q48" s="47">
        <v>46</v>
      </c>
      <c r="S48" s="21" t="s">
        <v>10</v>
      </c>
      <c r="T48" s="47">
        <v>46</v>
      </c>
      <c r="V48" s="21" t="s">
        <v>10</v>
      </c>
      <c r="W48" s="47">
        <v>46</v>
      </c>
      <c r="Y48" s="21" t="s">
        <v>10</v>
      </c>
      <c r="Z48" s="47">
        <v>46</v>
      </c>
      <c r="AB48" s="21">
        <v>16</v>
      </c>
      <c r="AC48" s="47">
        <v>46</v>
      </c>
    </row>
    <row r="49" spans="1:29" x14ac:dyDescent="0.25">
      <c r="A49" s="21">
        <v>17</v>
      </c>
      <c r="B49" s="17">
        <v>47</v>
      </c>
      <c r="D49" s="21">
        <v>16</v>
      </c>
      <c r="E49" s="17">
        <v>47</v>
      </c>
      <c r="G49" s="21">
        <v>16</v>
      </c>
      <c r="H49" s="17">
        <v>47</v>
      </c>
      <c r="J49" s="21" t="s">
        <v>10</v>
      </c>
      <c r="K49" s="17">
        <v>47</v>
      </c>
      <c r="L49" s="185"/>
      <c r="M49" s="21" t="s">
        <v>24</v>
      </c>
      <c r="N49" s="17">
        <v>47</v>
      </c>
      <c r="O49" s="3"/>
      <c r="P49" s="21">
        <v>20</v>
      </c>
      <c r="Q49" s="47">
        <v>47</v>
      </c>
      <c r="S49" s="21">
        <v>20</v>
      </c>
      <c r="T49" s="47">
        <v>47</v>
      </c>
      <c r="V49" s="21">
        <v>20</v>
      </c>
      <c r="W49" s="47">
        <v>47</v>
      </c>
      <c r="Y49" s="21">
        <v>18</v>
      </c>
      <c r="Z49" s="47">
        <v>47</v>
      </c>
      <c r="AB49" s="21" t="s">
        <v>24</v>
      </c>
      <c r="AC49" s="47">
        <v>47</v>
      </c>
    </row>
    <row r="50" spans="1:29" x14ac:dyDescent="0.25">
      <c r="A50" s="21" t="s">
        <v>10</v>
      </c>
      <c r="B50" s="17">
        <v>48</v>
      </c>
      <c r="D50" s="21" t="s">
        <v>10</v>
      </c>
      <c r="E50" s="17">
        <v>48</v>
      </c>
      <c r="G50" s="21" t="s">
        <v>10</v>
      </c>
      <c r="H50" s="17">
        <v>48</v>
      </c>
      <c r="J50" s="21" t="s">
        <v>10</v>
      </c>
      <c r="K50" s="17">
        <v>48</v>
      </c>
      <c r="L50" s="185"/>
      <c r="M50" s="21" t="s">
        <v>24</v>
      </c>
      <c r="N50" s="17">
        <v>48</v>
      </c>
      <c r="O50" s="3"/>
      <c r="P50" s="21" t="s">
        <v>10</v>
      </c>
      <c r="Q50" s="47">
        <v>48</v>
      </c>
      <c r="S50" s="21" t="s">
        <v>10</v>
      </c>
      <c r="T50" s="47">
        <v>48</v>
      </c>
      <c r="V50" s="21" t="s">
        <v>10</v>
      </c>
      <c r="W50" s="47">
        <v>48</v>
      </c>
      <c r="Y50" s="21" t="s">
        <v>10</v>
      </c>
      <c r="Z50" s="47">
        <v>48</v>
      </c>
      <c r="AB50" s="21" t="s">
        <v>24</v>
      </c>
      <c r="AC50" s="47">
        <v>48</v>
      </c>
    </row>
    <row r="51" spans="1:29" x14ac:dyDescent="0.25">
      <c r="A51" s="21" t="s">
        <v>10</v>
      </c>
      <c r="B51" s="17">
        <v>49</v>
      </c>
      <c r="D51" s="21" t="s">
        <v>10</v>
      </c>
      <c r="E51" s="17">
        <v>49</v>
      </c>
      <c r="G51" s="21" t="s">
        <v>10</v>
      </c>
      <c r="H51" s="17">
        <v>49</v>
      </c>
      <c r="J51" s="21" t="s">
        <v>10</v>
      </c>
      <c r="K51" s="17">
        <v>49</v>
      </c>
      <c r="L51" s="185"/>
      <c r="M51" s="21" t="s">
        <v>24</v>
      </c>
      <c r="N51" s="17">
        <v>49</v>
      </c>
      <c r="O51" s="3"/>
      <c r="P51" s="21" t="s">
        <v>10</v>
      </c>
      <c r="Q51" s="47">
        <v>49</v>
      </c>
      <c r="S51" s="21" t="s">
        <v>10</v>
      </c>
      <c r="T51" s="47">
        <v>49</v>
      </c>
      <c r="V51" s="21" t="s">
        <v>10</v>
      </c>
      <c r="W51" s="47">
        <v>49</v>
      </c>
      <c r="Y51" s="21" t="s">
        <v>10</v>
      </c>
      <c r="Z51" s="47">
        <v>49</v>
      </c>
      <c r="AB51" s="21" t="s">
        <v>24</v>
      </c>
      <c r="AC51" s="47">
        <v>49</v>
      </c>
    </row>
    <row r="52" spans="1:29" x14ac:dyDescent="0.25">
      <c r="A52" s="21">
        <v>18</v>
      </c>
      <c r="B52" s="17">
        <v>50</v>
      </c>
      <c r="D52" s="21">
        <v>17</v>
      </c>
      <c r="E52" s="17">
        <v>50</v>
      </c>
      <c r="G52" s="21">
        <v>17</v>
      </c>
      <c r="H52" s="17">
        <v>50</v>
      </c>
      <c r="J52" s="21">
        <v>15</v>
      </c>
      <c r="K52" s="17">
        <v>50</v>
      </c>
      <c r="L52" s="185"/>
      <c r="M52" s="21">
        <v>12</v>
      </c>
      <c r="N52" s="17">
        <v>50</v>
      </c>
      <c r="O52" s="3"/>
      <c r="P52" s="21">
        <v>21</v>
      </c>
      <c r="Q52" s="47">
        <v>50</v>
      </c>
      <c r="S52" s="21">
        <v>21</v>
      </c>
      <c r="T52" s="47">
        <v>50</v>
      </c>
      <c r="V52" s="21">
        <v>21</v>
      </c>
      <c r="W52" s="47">
        <v>50</v>
      </c>
      <c r="Y52" s="21">
        <v>19</v>
      </c>
      <c r="Z52" s="47">
        <v>50</v>
      </c>
      <c r="AB52" s="21">
        <v>17</v>
      </c>
      <c r="AC52" s="47">
        <v>50</v>
      </c>
    </row>
    <row r="53" spans="1:29" x14ac:dyDescent="0.25">
      <c r="A53" s="21" t="s">
        <v>10</v>
      </c>
      <c r="B53" s="17">
        <v>51</v>
      </c>
      <c r="D53" s="21" t="s">
        <v>10</v>
      </c>
      <c r="E53" s="17">
        <v>51</v>
      </c>
      <c r="G53" s="21" t="s">
        <v>10</v>
      </c>
      <c r="H53" s="17">
        <v>51</v>
      </c>
      <c r="J53" s="21" t="s">
        <v>10</v>
      </c>
      <c r="K53" s="17">
        <v>51</v>
      </c>
      <c r="L53" s="185"/>
      <c r="M53" s="21" t="s">
        <v>24</v>
      </c>
      <c r="N53" s="17">
        <v>51</v>
      </c>
      <c r="O53" s="3"/>
      <c r="P53" s="21" t="s">
        <v>10</v>
      </c>
      <c r="Q53" s="47">
        <v>51</v>
      </c>
      <c r="S53" s="21" t="s">
        <v>10</v>
      </c>
      <c r="T53" s="47">
        <v>51</v>
      </c>
      <c r="V53" s="21" t="s">
        <v>10</v>
      </c>
      <c r="W53" s="47">
        <v>51</v>
      </c>
      <c r="Y53" s="21" t="s">
        <v>10</v>
      </c>
      <c r="Z53" s="47">
        <v>51</v>
      </c>
      <c r="AB53" s="21" t="s">
        <v>24</v>
      </c>
      <c r="AC53" s="47">
        <v>51</v>
      </c>
    </row>
    <row r="54" spans="1:29" x14ac:dyDescent="0.25">
      <c r="A54" s="21">
        <v>19</v>
      </c>
      <c r="B54" s="17">
        <v>52</v>
      </c>
      <c r="D54" s="21">
        <v>18</v>
      </c>
      <c r="E54" s="17">
        <v>52</v>
      </c>
      <c r="G54" s="21">
        <v>18</v>
      </c>
      <c r="H54" s="17">
        <v>52</v>
      </c>
      <c r="J54" s="21" t="s">
        <v>10</v>
      </c>
      <c r="K54" s="17">
        <v>52</v>
      </c>
      <c r="L54" s="185"/>
      <c r="M54" s="21" t="s">
        <v>24</v>
      </c>
      <c r="N54" s="17">
        <v>52</v>
      </c>
      <c r="O54" s="3"/>
      <c r="P54" s="21">
        <v>22</v>
      </c>
      <c r="Q54" s="47">
        <v>52</v>
      </c>
      <c r="S54" s="21">
        <v>22</v>
      </c>
      <c r="T54" s="47">
        <v>52</v>
      </c>
      <c r="V54" s="21">
        <v>22</v>
      </c>
      <c r="W54" s="47">
        <v>52</v>
      </c>
      <c r="Y54" s="21">
        <v>20</v>
      </c>
      <c r="Z54" s="47">
        <v>52</v>
      </c>
      <c r="AB54" s="21" t="s">
        <v>24</v>
      </c>
      <c r="AC54" s="47">
        <v>52</v>
      </c>
    </row>
    <row r="55" spans="1:29" x14ac:dyDescent="0.25">
      <c r="A55" s="21" t="s">
        <v>10</v>
      </c>
      <c r="B55" s="17">
        <v>53</v>
      </c>
      <c r="D55" s="21" t="s">
        <v>10</v>
      </c>
      <c r="E55" s="17">
        <v>53</v>
      </c>
      <c r="G55" s="21" t="s">
        <v>10</v>
      </c>
      <c r="H55" s="17">
        <v>53</v>
      </c>
      <c r="J55" s="21">
        <v>16</v>
      </c>
      <c r="K55" s="17">
        <v>53</v>
      </c>
      <c r="L55" s="185"/>
      <c r="M55" s="21">
        <v>13</v>
      </c>
      <c r="N55" s="17">
        <v>53</v>
      </c>
      <c r="O55" s="3"/>
      <c r="P55" s="21" t="s">
        <v>10</v>
      </c>
      <c r="Q55" s="47">
        <v>53</v>
      </c>
      <c r="S55" s="21" t="s">
        <v>10</v>
      </c>
      <c r="T55" s="47">
        <v>53</v>
      </c>
      <c r="V55" s="21" t="s">
        <v>10</v>
      </c>
      <c r="W55" s="47">
        <v>53</v>
      </c>
      <c r="Y55" s="21" t="s">
        <v>10</v>
      </c>
      <c r="Z55" s="47">
        <v>53</v>
      </c>
      <c r="AB55" s="21">
        <v>18</v>
      </c>
      <c r="AC55" s="47">
        <v>53</v>
      </c>
    </row>
    <row r="56" spans="1:29" x14ac:dyDescent="0.25">
      <c r="A56" s="21">
        <v>20</v>
      </c>
      <c r="B56" s="17">
        <v>54</v>
      </c>
      <c r="D56" s="21">
        <v>19</v>
      </c>
      <c r="E56" s="17">
        <v>54</v>
      </c>
      <c r="G56" s="21">
        <v>19</v>
      </c>
      <c r="H56" s="17">
        <v>54</v>
      </c>
      <c r="J56" s="21" t="s">
        <v>10</v>
      </c>
      <c r="K56" s="17">
        <v>54</v>
      </c>
      <c r="L56" s="185"/>
      <c r="M56" s="21" t="s">
        <v>24</v>
      </c>
      <c r="N56" s="17">
        <v>54</v>
      </c>
      <c r="O56" s="3"/>
      <c r="P56" s="21">
        <v>23</v>
      </c>
      <c r="Q56" s="47">
        <v>54</v>
      </c>
      <c r="S56" s="21">
        <v>23</v>
      </c>
      <c r="T56" s="47">
        <v>54</v>
      </c>
      <c r="V56" s="21">
        <v>23</v>
      </c>
      <c r="W56" s="47">
        <v>54</v>
      </c>
      <c r="Y56" s="21">
        <v>21</v>
      </c>
      <c r="Z56" s="47">
        <v>54</v>
      </c>
      <c r="AB56" s="21" t="s">
        <v>24</v>
      </c>
      <c r="AC56" s="47">
        <v>54</v>
      </c>
    </row>
    <row r="57" spans="1:29" x14ac:dyDescent="0.25">
      <c r="A57" s="21" t="s">
        <v>10</v>
      </c>
      <c r="B57" s="17">
        <v>55</v>
      </c>
      <c r="D57" s="21" t="s">
        <v>10</v>
      </c>
      <c r="E57" s="17">
        <v>55</v>
      </c>
      <c r="G57" s="21" t="s">
        <v>10</v>
      </c>
      <c r="H57" s="17">
        <v>55</v>
      </c>
      <c r="J57" s="21">
        <v>17</v>
      </c>
      <c r="K57" s="17">
        <v>55</v>
      </c>
      <c r="L57" s="185"/>
      <c r="M57" s="21">
        <v>14</v>
      </c>
      <c r="N57" s="17">
        <v>55</v>
      </c>
      <c r="O57" s="3"/>
      <c r="P57" s="21" t="s">
        <v>10</v>
      </c>
      <c r="Q57" s="47">
        <v>55</v>
      </c>
      <c r="S57" s="21" t="s">
        <v>10</v>
      </c>
      <c r="T57" s="47">
        <v>55</v>
      </c>
      <c r="V57" s="21" t="s">
        <v>10</v>
      </c>
      <c r="W57" s="47">
        <v>55</v>
      </c>
      <c r="Y57" s="21" t="s">
        <v>10</v>
      </c>
      <c r="Z57" s="47">
        <v>55</v>
      </c>
      <c r="AB57" s="21">
        <v>19</v>
      </c>
      <c r="AC57" s="47">
        <v>55</v>
      </c>
    </row>
    <row r="58" spans="1:29" x14ac:dyDescent="0.25">
      <c r="A58" s="21">
        <v>21</v>
      </c>
      <c r="B58" s="17">
        <v>56</v>
      </c>
      <c r="D58" s="21">
        <v>20</v>
      </c>
      <c r="E58" s="17">
        <v>56</v>
      </c>
      <c r="G58" s="21">
        <v>20</v>
      </c>
      <c r="H58" s="17">
        <v>56</v>
      </c>
      <c r="J58" s="21" t="s">
        <v>10</v>
      </c>
      <c r="K58" s="17">
        <v>56</v>
      </c>
      <c r="L58" s="185"/>
      <c r="M58" s="21" t="s">
        <v>24</v>
      </c>
      <c r="N58" s="17">
        <v>56</v>
      </c>
      <c r="O58" s="3"/>
      <c r="P58" s="21">
        <v>24</v>
      </c>
      <c r="Q58" s="47">
        <v>56</v>
      </c>
      <c r="S58" s="21">
        <v>24</v>
      </c>
      <c r="T58" s="47">
        <v>56</v>
      </c>
      <c r="V58" s="21">
        <v>24</v>
      </c>
      <c r="W58" s="47">
        <v>56</v>
      </c>
      <c r="Y58" s="21">
        <v>22</v>
      </c>
      <c r="Z58" s="47">
        <v>56</v>
      </c>
      <c r="AB58" s="21" t="s">
        <v>24</v>
      </c>
      <c r="AC58" s="47">
        <v>56</v>
      </c>
    </row>
    <row r="59" spans="1:29" x14ac:dyDescent="0.25">
      <c r="A59" s="21" t="s">
        <v>10</v>
      </c>
      <c r="B59" s="17">
        <v>57</v>
      </c>
      <c r="D59" s="21" t="s">
        <v>10</v>
      </c>
      <c r="E59" s="17">
        <v>57</v>
      </c>
      <c r="G59" s="21" t="s">
        <v>10</v>
      </c>
      <c r="H59" s="17">
        <v>57</v>
      </c>
      <c r="J59" s="21">
        <v>18</v>
      </c>
      <c r="K59" s="17">
        <v>57</v>
      </c>
      <c r="L59" s="185"/>
      <c r="M59" s="21">
        <v>15</v>
      </c>
      <c r="N59" s="17">
        <v>57</v>
      </c>
      <c r="O59" s="3"/>
      <c r="P59" s="21" t="s">
        <v>10</v>
      </c>
      <c r="Q59" s="47">
        <v>57</v>
      </c>
      <c r="S59" s="21" t="s">
        <v>10</v>
      </c>
      <c r="T59" s="47">
        <v>57</v>
      </c>
      <c r="V59" s="21" t="s">
        <v>10</v>
      </c>
      <c r="W59" s="47">
        <v>57</v>
      </c>
      <c r="Y59" s="21" t="s">
        <v>10</v>
      </c>
      <c r="Z59" s="47">
        <v>57</v>
      </c>
      <c r="AB59" s="21">
        <v>20</v>
      </c>
      <c r="AC59" s="47">
        <v>57</v>
      </c>
    </row>
    <row r="60" spans="1:29" x14ac:dyDescent="0.25">
      <c r="A60" s="21">
        <v>22</v>
      </c>
      <c r="B60" s="17">
        <v>58</v>
      </c>
      <c r="D60" s="21">
        <v>21</v>
      </c>
      <c r="E60" s="17">
        <v>58</v>
      </c>
      <c r="G60" s="21">
        <v>21</v>
      </c>
      <c r="H60" s="17">
        <v>58</v>
      </c>
      <c r="J60" s="21" t="s">
        <v>10</v>
      </c>
      <c r="K60" s="17">
        <v>58</v>
      </c>
      <c r="L60" s="185"/>
      <c r="M60" s="21" t="s">
        <v>24</v>
      </c>
      <c r="N60" s="17">
        <v>58</v>
      </c>
      <c r="O60" s="3"/>
      <c r="P60" s="21">
        <v>25</v>
      </c>
      <c r="Q60" s="47">
        <v>58</v>
      </c>
      <c r="S60" s="21">
        <v>25</v>
      </c>
      <c r="T60" s="47">
        <v>58</v>
      </c>
      <c r="V60" s="21">
        <v>25</v>
      </c>
      <c r="W60" s="47">
        <v>58</v>
      </c>
      <c r="Y60" s="21">
        <v>23</v>
      </c>
      <c r="Z60" s="47">
        <v>58</v>
      </c>
      <c r="AB60" s="21" t="s">
        <v>24</v>
      </c>
      <c r="AC60" s="47">
        <v>58</v>
      </c>
    </row>
    <row r="61" spans="1:29" x14ac:dyDescent="0.25">
      <c r="A61" s="21" t="s">
        <v>10</v>
      </c>
      <c r="B61" s="17">
        <v>59</v>
      </c>
      <c r="D61" s="21" t="s">
        <v>10</v>
      </c>
      <c r="E61" s="17">
        <v>59</v>
      </c>
      <c r="G61" s="21" t="s">
        <v>10</v>
      </c>
      <c r="H61" s="17">
        <v>59</v>
      </c>
      <c r="J61" s="21">
        <v>19</v>
      </c>
      <c r="K61" s="17">
        <v>59</v>
      </c>
      <c r="L61" s="185"/>
      <c r="M61" s="21">
        <v>16</v>
      </c>
      <c r="N61" s="17">
        <v>59</v>
      </c>
      <c r="O61" s="3"/>
      <c r="P61" s="21" t="s">
        <v>10</v>
      </c>
      <c r="Q61" s="47">
        <v>59</v>
      </c>
      <c r="S61" s="21" t="s">
        <v>10</v>
      </c>
      <c r="T61" s="47">
        <v>59</v>
      </c>
      <c r="V61" s="21" t="s">
        <v>10</v>
      </c>
      <c r="W61" s="47">
        <v>59</v>
      </c>
      <c r="Y61" s="21" t="s">
        <v>10</v>
      </c>
      <c r="Z61" s="47">
        <v>59</v>
      </c>
      <c r="AB61" s="21">
        <v>21</v>
      </c>
      <c r="AC61" s="47">
        <v>59</v>
      </c>
    </row>
    <row r="62" spans="1:29" x14ac:dyDescent="0.25">
      <c r="A62" s="21">
        <v>23</v>
      </c>
      <c r="B62" s="17">
        <v>60</v>
      </c>
      <c r="D62" s="21">
        <v>22</v>
      </c>
      <c r="E62" s="17">
        <v>60</v>
      </c>
      <c r="G62" s="21">
        <v>22</v>
      </c>
      <c r="H62" s="17">
        <v>60</v>
      </c>
      <c r="J62" s="21" t="s">
        <v>10</v>
      </c>
      <c r="K62" s="17">
        <v>60</v>
      </c>
      <c r="L62" s="185"/>
      <c r="M62" s="21" t="s">
        <v>24</v>
      </c>
      <c r="N62" s="17">
        <v>60</v>
      </c>
      <c r="O62" s="3"/>
      <c r="P62" s="21">
        <v>26</v>
      </c>
      <c r="Q62" s="47">
        <v>60</v>
      </c>
      <c r="S62" s="21">
        <v>26</v>
      </c>
      <c r="T62" s="47">
        <v>60</v>
      </c>
      <c r="V62" s="21">
        <v>26</v>
      </c>
      <c r="W62" s="47">
        <v>60</v>
      </c>
      <c r="Y62" s="21">
        <v>24</v>
      </c>
      <c r="Z62" s="47">
        <v>60</v>
      </c>
      <c r="AB62" s="21" t="s">
        <v>24</v>
      </c>
      <c r="AC62" s="47">
        <v>60</v>
      </c>
    </row>
    <row r="63" spans="1:29" x14ac:dyDescent="0.25">
      <c r="A63" s="21" t="s">
        <v>10</v>
      </c>
      <c r="B63" s="17">
        <v>61</v>
      </c>
      <c r="D63" s="21" t="s">
        <v>10</v>
      </c>
      <c r="E63" s="17">
        <v>61</v>
      </c>
      <c r="G63" s="21" t="s">
        <v>10</v>
      </c>
      <c r="H63" s="17">
        <v>61</v>
      </c>
      <c r="J63" s="21">
        <v>20</v>
      </c>
      <c r="K63" s="17">
        <v>61</v>
      </c>
      <c r="L63" s="185"/>
      <c r="M63" s="21">
        <v>17</v>
      </c>
      <c r="N63" s="17">
        <v>61</v>
      </c>
      <c r="O63" s="3"/>
      <c r="P63" s="21" t="s">
        <v>10</v>
      </c>
      <c r="Q63" s="47">
        <v>61</v>
      </c>
      <c r="S63" s="21" t="s">
        <v>10</v>
      </c>
      <c r="T63" s="47">
        <v>61</v>
      </c>
      <c r="V63" s="21" t="s">
        <v>10</v>
      </c>
      <c r="W63" s="47">
        <v>61</v>
      </c>
      <c r="Y63" s="21" t="s">
        <v>10</v>
      </c>
      <c r="Z63" s="47">
        <v>61</v>
      </c>
      <c r="AB63" s="21">
        <v>22</v>
      </c>
      <c r="AC63" s="47">
        <v>61</v>
      </c>
    </row>
    <row r="64" spans="1:29" x14ac:dyDescent="0.25">
      <c r="A64" s="21">
        <v>24</v>
      </c>
      <c r="B64" s="17">
        <v>62</v>
      </c>
      <c r="D64" s="21">
        <v>23</v>
      </c>
      <c r="E64" s="17">
        <v>62</v>
      </c>
      <c r="G64" s="21">
        <v>23</v>
      </c>
      <c r="H64" s="17">
        <v>62</v>
      </c>
      <c r="J64" s="21">
        <v>21</v>
      </c>
      <c r="K64" s="17">
        <v>62</v>
      </c>
      <c r="L64" s="185"/>
      <c r="M64" s="21">
        <v>18</v>
      </c>
      <c r="N64" s="17">
        <v>62</v>
      </c>
      <c r="O64" s="3"/>
      <c r="P64" s="21">
        <v>27</v>
      </c>
      <c r="Q64" s="47">
        <v>62</v>
      </c>
      <c r="S64" s="21">
        <v>27</v>
      </c>
      <c r="T64" s="47">
        <v>62</v>
      </c>
      <c r="V64" s="21">
        <v>27</v>
      </c>
      <c r="W64" s="47">
        <v>62</v>
      </c>
      <c r="Y64" s="21">
        <v>25</v>
      </c>
      <c r="Z64" s="47">
        <v>62</v>
      </c>
      <c r="AB64" s="21" t="s">
        <v>24</v>
      </c>
      <c r="AC64" s="47">
        <v>62</v>
      </c>
    </row>
    <row r="65" spans="1:29" x14ac:dyDescent="0.25">
      <c r="A65" s="21">
        <v>25</v>
      </c>
      <c r="B65" s="17">
        <v>63</v>
      </c>
      <c r="D65" s="21">
        <v>24</v>
      </c>
      <c r="E65" s="17">
        <v>63</v>
      </c>
      <c r="G65" s="21">
        <v>24</v>
      </c>
      <c r="H65" s="17">
        <v>63</v>
      </c>
      <c r="J65" s="21">
        <v>22</v>
      </c>
      <c r="K65" s="17">
        <v>63</v>
      </c>
      <c r="L65" s="185"/>
      <c r="M65" s="21">
        <v>19</v>
      </c>
      <c r="N65" s="17">
        <v>63</v>
      </c>
      <c r="O65" s="3"/>
      <c r="P65" s="21">
        <v>28</v>
      </c>
      <c r="Q65" s="47">
        <v>63</v>
      </c>
      <c r="S65" s="21">
        <v>28</v>
      </c>
      <c r="T65" s="47">
        <v>63</v>
      </c>
      <c r="V65" s="21">
        <v>28</v>
      </c>
      <c r="W65" s="47">
        <v>63</v>
      </c>
      <c r="Y65" s="21">
        <v>26</v>
      </c>
      <c r="Z65" s="47">
        <v>63</v>
      </c>
      <c r="AB65" s="21">
        <v>23</v>
      </c>
      <c r="AC65" s="47">
        <v>63</v>
      </c>
    </row>
    <row r="66" spans="1:29" x14ac:dyDescent="0.25">
      <c r="A66" s="21">
        <v>26</v>
      </c>
      <c r="B66" s="17">
        <v>64</v>
      </c>
      <c r="D66" s="21">
        <v>25</v>
      </c>
      <c r="E66" s="17">
        <v>64</v>
      </c>
      <c r="G66" s="21">
        <v>25</v>
      </c>
      <c r="H66" s="17">
        <v>64</v>
      </c>
      <c r="J66" s="21">
        <v>23</v>
      </c>
      <c r="K66" s="17">
        <v>64</v>
      </c>
      <c r="L66" s="185"/>
      <c r="M66" s="21">
        <v>20</v>
      </c>
      <c r="N66" s="17">
        <v>64</v>
      </c>
      <c r="O66" s="3"/>
      <c r="P66" s="21">
        <v>29</v>
      </c>
      <c r="Q66" s="47">
        <v>64</v>
      </c>
      <c r="S66" s="21">
        <v>29</v>
      </c>
      <c r="T66" s="47">
        <v>64</v>
      </c>
      <c r="V66" s="21">
        <v>29</v>
      </c>
      <c r="W66" s="47">
        <v>64</v>
      </c>
      <c r="Y66" s="21">
        <v>27</v>
      </c>
      <c r="Z66" s="47">
        <v>64</v>
      </c>
      <c r="AB66" s="21">
        <v>24</v>
      </c>
      <c r="AC66" s="47">
        <v>64</v>
      </c>
    </row>
    <row r="67" spans="1:29" x14ac:dyDescent="0.25">
      <c r="A67" s="21">
        <v>27</v>
      </c>
      <c r="B67" s="17">
        <v>65</v>
      </c>
      <c r="D67" s="21">
        <v>26</v>
      </c>
      <c r="E67" s="17">
        <v>65</v>
      </c>
      <c r="G67" s="21">
        <v>26</v>
      </c>
      <c r="H67" s="17">
        <v>65</v>
      </c>
      <c r="J67" s="21">
        <v>24</v>
      </c>
      <c r="K67" s="17">
        <v>65</v>
      </c>
      <c r="L67" s="185"/>
      <c r="M67" s="21">
        <v>21</v>
      </c>
      <c r="N67" s="17">
        <v>65</v>
      </c>
      <c r="O67" s="3"/>
      <c r="P67" s="21">
        <v>30</v>
      </c>
      <c r="Q67" s="47">
        <v>65</v>
      </c>
      <c r="S67" s="21">
        <v>30</v>
      </c>
      <c r="T67" s="47">
        <v>65</v>
      </c>
      <c r="V67" s="21">
        <v>30</v>
      </c>
      <c r="W67" s="47">
        <v>65</v>
      </c>
      <c r="Y67" s="21">
        <v>28</v>
      </c>
      <c r="Z67" s="47">
        <v>65</v>
      </c>
      <c r="AB67" s="21">
        <v>25</v>
      </c>
      <c r="AC67" s="47">
        <v>65</v>
      </c>
    </row>
    <row r="68" spans="1:29" x14ac:dyDescent="0.25">
      <c r="A68" s="21">
        <v>28</v>
      </c>
      <c r="B68" s="17">
        <v>66</v>
      </c>
      <c r="D68" s="21">
        <v>27</v>
      </c>
      <c r="E68" s="17">
        <v>66</v>
      </c>
      <c r="G68" s="21">
        <v>27</v>
      </c>
      <c r="H68" s="17">
        <v>66</v>
      </c>
      <c r="J68" s="21">
        <v>25</v>
      </c>
      <c r="K68" s="17">
        <v>66</v>
      </c>
      <c r="L68" s="185"/>
      <c r="M68" s="21">
        <v>22</v>
      </c>
      <c r="N68" s="17">
        <v>66</v>
      </c>
      <c r="O68" s="3"/>
      <c r="P68" s="21">
        <v>31</v>
      </c>
      <c r="Q68" s="47">
        <v>66</v>
      </c>
      <c r="S68" s="21">
        <v>31</v>
      </c>
      <c r="T68" s="47">
        <v>66</v>
      </c>
      <c r="V68" s="21">
        <v>31</v>
      </c>
      <c r="W68" s="47">
        <v>66</v>
      </c>
      <c r="Y68" s="21">
        <v>29</v>
      </c>
      <c r="Z68" s="47">
        <v>66</v>
      </c>
      <c r="AB68" s="21">
        <v>26</v>
      </c>
      <c r="AC68" s="47">
        <v>66</v>
      </c>
    </row>
    <row r="69" spans="1:29" x14ac:dyDescent="0.25">
      <c r="A69" s="21">
        <v>29</v>
      </c>
      <c r="B69" s="16">
        <v>67</v>
      </c>
      <c r="D69" s="21">
        <v>28</v>
      </c>
      <c r="E69" s="16">
        <v>67</v>
      </c>
      <c r="G69" s="21">
        <v>28</v>
      </c>
      <c r="H69" s="16">
        <v>67</v>
      </c>
      <c r="J69" s="21">
        <v>26</v>
      </c>
      <c r="K69" s="16">
        <v>67</v>
      </c>
      <c r="L69" s="186"/>
      <c r="M69" s="21">
        <v>23</v>
      </c>
      <c r="N69" s="16">
        <v>67</v>
      </c>
      <c r="O69" s="3"/>
      <c r="P69" s="21">
        <v>32</v>
      </c>
      <c r="Q69" s="48">
        <v>67</v>
      </c>
      <c r="S69" s="21">
        <v>32</v>
      </c>
      <c r="T69" s="48">
        <v>67</v>
      </c>
      <c r="V69" s="21">
        <v>32</v>
      </c>
      <c r="W69" s="48">
        <v>67</v>
      </c>
      <c r="Y69" s="21">
        <v>30</v>
      </c>
      <c r="Z69" s="48">
        <v>67</v>
      </c>
      <c r="AB69" s="21">
        <v>27</v>
      </c>
      <c r="AC69" s="48">
        <v>67</v>
      </c>
    </row>
    <row r="70" spans="1:29" x14ac:dyDescent="0.25">
      <c r="A70" s="21">
        <v>30</v>
      </c>
      <c r="B70" s="16">
        <v>68</v>
      </c>
      <c r="D70" s="21">
        <v>29</v>
      </c>
      <c r="E70" s="16">
        <v>68</v>
      </c>
      <c r="G70" s="21">
        <v>29</v>
      </c>
      <c r="H70" s="16">
        <v>68</v>
      </c>
      <c r="J70" s="21">
        <v>27</v>
      </c>
      <c r="K70" s="16">
        <v>68</v>
      </c>
      <c r="L70" s="186"/>
      <c r="M70" s="21">
        <v>24</v>
      </c>
      <c r="N70" s="16">
        <v>68</v>
      </c>
      <c r="O70" s="3"/>
      <c r="P70" s="21">
        <v>33</v>
      </c>
      <c r="Q70" s="48">
        <v>68</v>
      </c>
      <c r="S70" s="21">
        <v>33</v>
      </c>
      <c r="T70" s="48">
        <v>68</v>
      </c>
      <c r="V70" s="21">
        <v>33</v>
      </c>
      <c r="W70" s="48">
        <v>68</v>
      </c>
      <c r="Y70" s="21">
        <v>31</v>
      </c>
      <c r="Z70" s="48">
        <v>68</v>
      </c>
      <c r="AB70" s="21">
        <v>28</v>
      </c>
      <c r="AC70" s="48">
        <v>68</v>
      </c>
    </row>
    <row r="71" spans="1:29" x14ac:dyDescent="0.25">
      <c r="A71" s="22">
        <v>31</v>
      </c>
      <c r="B71" s="16">
        <v>69</v>
      </c>
      <c r="D71" s="22">
        <v>30</v>
      </c>
      <c r="E71" s="16">
        <v>69</v>
      </c>
      <c r="G71" s="22">
        <v>30</v>
      </c>
      <c r="H71" s="16">
        <v>69</v>
      </c>
      <c r="J71" s="22">
        <v>28</v>
      </c>
      <c r="K71" s="16">
        <v>69</v>
      </c>
      <c r="L71" s="186"/>
      <c r="M71" s="22">
        <v>25</v>
      </c>
      <c r="N71" s="16">
        <v>69</v>
      </c>
      <c r="O71" s="3"/>
      <c r="P71" s="22">
        <v>34</v>
      </c>
      <c r="Q71" s="48">
        <v>69</v>
      </c>
      <c r="S71" s="22">
        <v>34</v>
      </c>
      <c r="T71" s="48">
        <v>69</v>
      </c>
      <c r="V71" s="22">
        <v>34</v>
      </c>
      <c r="W71" s="48">
        <v>69</v>
      </c>
      <c r="Y71" s="22">
        <v>32</v>
      </c>
      <c r="Z71" s="48">
        <v>69</v>
      </c>
      <c r="AB71" s="22">
        <v>29</v>
      </c>
      <c r="AC71" s="48">
        <v>69</v>
      </c>
    </row>
    <row r="72" spans="1:29" x14ac:dyDescent="0.25">
      <c r="A72" s="21">
        <v>32</v>
      </c>
      <c r="B72" s="16">
        <v>70</v>
      </c>
      <c r="D72" s="21">
        <v>31</v>
      </c>
      <c r="E72" s="16">
        <v>70</v>
      </c>
      <c r="G72" s="21">
        <v>31</v>
      </c>
      <c r="H72" s="16">
        <v>70</v>
      </c>
      <c r="J72" s="21">
        <v>29</v>
      </c>
      <c r="K72" s="16">
        <v>70</v>
      </c>
      <c r="L72" s="186"/>
      <c r="M72" s="21">
        <v>27</v>
      </c>
      <c r="N72" s="16">
        <v>70</v>
      </c>
      <c r="O72" s="3"/>
      <c r="P72" s="21">
        <v>35</v>
      </c>
      <c r="Q72" s="48">
        <v>70</v>
      </c>
      <c r="S72" s="21">
        <v>35</v>
      </c>
      <c r="T72" s="48">
        <v>70</v>
      </c>
      <c r="V72" s="21">
        <v>35</v>
      </c>
      <c r="W72" s="48">
        <v>70</v>
      </c>
      <c r="Y72" s="21">
        <v>33</v>
      </c>
      <c r="Z72" s="48">
        <v>70</v>
      </c>
      <c r="AB72" s="21">
        <v>30</v>
      </c>
      <c r="AC72" s="48">
        <v>70</v>
      </c>
    </row>
    <row r="73" spans="1:29" x14ac:dyDescent="0.25">
      <c r="G73" s="24"/>
    </row>
  </sheetData>
  <autoFilter ref="AB1:AC1">
    <sortState ref="AB2:AC72">
      <sortCondition ref="AC1"/>
    </sortState>
  </autoFilter>
  <mergeCells count="9">
    <mergeCell ref="P1:Q1"/>
    <mergeCell ref="S1:T1"/>
    <mergeCell ref="V1:W1"/>
    <mergeCell ref="Y1:Z1"/>
    <mergeCell ref="A1:B1"/>
    <mergeCell ref="D1:E1"/>
    <mergeCell ref="G1:H1"/>
    <mergeCell ref="J1:K1"/>
    <mergeCell ref="M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A334"/>
  <sheetViews>
    <sheetView showRuler="0" topLeftCell="A75" zoomScale="90" zoomScaleNormal="90" workbookViewId="0">
      <selection activeCell="AE82" sqref="AE82"/>
    </sheetView>
  </sheetViews>
  <sheetFormatPr defaultRowHeight="15" x14ac:dyDescent="0.25"/>
  <cols>
    <col min="1" max="1" width="3.42578125" style="5" customWidth="1"/>
    <col min="2" max="2" width="21.140625" style="5" customWidth="1"/>
    <col min="3" max="3" width="3.85546875" style="5" bestFit="1" customWidth="1"/>
    <col min="4" max="4" width="14.28515625" style="5" customWidth="1"/>
    <col min="5" max="5" width="6.140625" style="5" bestFit="1" customWidth="1"/>
    <col min="6" max="6" width="9.5703125" style="5" customWidth="1"/>
    <col min="7" max="7" width="7.5703125" style="5" customWidth="1"/>
    <col min="8" max="8" width="6.7109375" style="5" hidden="1" customWidth="1"/>
    <col min="9" max="9" width="4.7109375" style="5" hidden="1" customWidth="1"/>
    <col min="10" max="11" width="4.7109375" style="5" customWidth="1"/>
    <col min="12" max="12" width="4.85546875" style="5" customWidth="1"/>
    <col min="13" max="19" width="4.7109375" style="5" customWidth="1"/>
    <col min="20" max="20" width="9" style="5" customWidth="1"/>
    <col min="21" max="21" width="8.140625" customWidth="1"/>
    <col min="23" max="27" width="7.5703125" hidden="1" customWidth="1"/>
  </cols>
  <sheetData>
    <row r="1" spans="1:27" ht="20.100000000000001" customHeight="1" x14ac:dyDescent="0.3">
      <c r="A1" s="221" t="s">
        <v>39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166">
        <v>1</v>
      </c>
    </row>
    <row r="2" spans="1:27" ht="20.100000000000001" customHeight="1" x14ac:dyDescent="0.3">
      <c r="A2" s="221" t="s">
        <v>41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</row>
    <row r="3" spans="1:27" ht="20.100000000000001" customHeight="1" x14ac:dyDescent="0.3">
      <c r="A3" s="81"/>
      <c r="B3" s="81"/>
      <c r="C3" s="81"/>
      <c r="D3" s="86" t="s">
        <v>73</v>
      </c>
      <c r="E3" s="86"/>
      <c r="F3" s="222" t="s">
        <v>199</v>
      </c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81"/>
      <c r="T3" s="81"/>
      <c r="W3" s="236" t="s">
        <v>45</v>
      </c>
      <c r="X3" s="236"/>
      <c r="Y3" s="236"/>
      <c r="Z3" s="236"/>
      <c r="AA3" s="236"/>
    </row>
    <row r="4" spans="1:27" ht="9" customHeight="1" x14ac:dyDescent="0.25">
      <c r="M4" s="30"/>
    </row>
    <row r="5" spans="1:27" ht="15" customHeight="1" x14ac:dyDescent="0.25">
      <c r="B5" s="8">
        <v>45079</v>
      </c>
      <c r="C5" s="8"/>
      <c r="D5" s="8"/>
      <c r="E5" s="8"/>
      <c r="L5" s="85" t="s">
        <v>38</v>
      </c>
      <c r="O5" s="85"/>
      <c r="Q5" s="85"/>
      <c r="R5" s="85"/>
    </row>
    <row r="6" spans="1:27" ht="16.5" customHeight="1" x14ac:dyDescent="0.25">
      <c r="A6" s="224" t="s">
        <v>0</v>
      </c>
      <c r="B6" s="225" t="s">
        <v>1</v>
      </c>
      <c r="C6" s="226" t="s">
        <v>34</v>
      </c>
      <c r="D6" s="229" t="s">
        <v>30</v>
      </c>
      <c r="E6" s="229" t="s">
        <v>31</v>
      </c>
      <c r="F6" s="224" t="s">
        <v>3</v>
      </c>
      <c r="G6" s="229" t="s">
        <v>8</v>
      </c>
      <c r="H6" s="225" t="s">
        <v>21</v>
      </c>
      <c r="I6" s="225"/>
      <c r="J6" s="232" t="s">
        <v>190</v>
      </c>
      <c r="K6" s="232"/>
      <c r="L6" s="216" t="s">
        <v>4</v>
      </c>
      <c r="M6" s="217"/>
      <c r="N6" s="220" t="s">
        <v>189</v>
      </c>
      <c r="O6" s="220"/>
      <c r="P6" s="216" t="s">
        <v>5</v>
      </c>
      <c r="Q6" s="217"/>
      <c r="R6" s="220" t="s">
        <v>23</v>
      </c>
      <c r="S6" s="220"/>
      <c r="T6" s="209" t="s">
        <v>42</v>
      </c>
      <c r="U6" s="209" t="s">
        <v>43</v>
      </c>
      <c r="W6" s="235" t="s">
        <v>44</v>
      </c>
      <c r="X6" s="235" t="s">
        <v>33</v>
      </c>
      <c r="Y6" s="92"/>
      <c r="Z6" s="235" t="s">
        <v>46</v>
      </c>
      <c r="AA6" s="235" t="s">
        <v>33</v>
      </c>
    </row>
    <row r="7" spans="1:27" ht="23.25" customHeight="1" x14ac:dyDescent="0.25">
      <c r="A7" s="224"/>
      <c r="B7" s="225"/>
      <c r="C7" s="227"/>
      <c r="D7" s="230"/>
      <c r="E7" s="230"/>
      <c r="F7" s="224"/>
      <c r="G7" s="230"/>
      <c r="H7" s="225"/>
      <c r="I7" s="225"/>
      <c r="J7" s="232"/>
      <c r="K7" s="232"/>
      <c r="L7" s="218"/>
      <c r="M7" s="219"/>
      <c r="N7" s="220"/>
      <c r="O7" s="220"/>
      <c r="P7" s="218"/>
      <c r="Q7" s="219"/>
      <c r="R7" s="220"/>
      <c r="S7" s="220"/>
      <c r="T7" s="209"/>
      <c r="U7" s="209"/>
      <c r="W7" s="235"/>
      <c r="X7" s="235"/>
      <c r="Y7" s="92"/>
      <c r="Z7" s="235"/>
      <c r="AA7" s="235"/>
    </row>
    <row r="8" spans="1:27" x14ac:dyDescent="0.25">
      <c r="A8" s="224"/>
      <c r="B8" s="225"/>
      <c r="C8" s="228"/>
      <c r="D8" s="231"/>
      <c r="E8" s="231"/>
      <c r="F8" s="224"/>
      <c r="G8" s="231"/>
      <c r="H8" s="77" t="s">
        <v>32</v>
      </c>
      <c r="I8" s="77" t="s">
        <v>9</v>
      </c>
      <c r="J8" s="78" t="s">
        <v>32</v>
      </c>
      <c r="K8" s="78" t="s">
        <v>9</v>
      </c>
      <c r="L8" s="78" t="s">
        <v>32</v>
      </c>
      <c r="M8" s="78" t="s">
        <v>9</v>
      </c>
      <c r="N8" s="78" t="s">
        <v>32</v>
      </c>
      <c r="O8" s="78" t="s">
        <v>9</v>
      </c>
      <c r="P8" s="78" t="s">
        <v>32</v>
      </c>
      <c r="Q8" s="78" t="s">
        <v>9</v>
      </c>
      <c r="R8" s="78" t="s">
        <v>32</v>
      </c>
      <c r="S8" s="78" t="s">
        <v>9</v>
      </c>
      <c r="T8" s="209"/>
      <c r="U8" s="209"/>
      <c r="W8" s="235"/>
      <c r="X8" s="235"/>
      <c r="Y8" s="92"/>
      <c r="Z8" s="235"/>
      <c r="AA8" s="235"/>
    </row>
    <row r="9" spans="1:27" ht="15.75" customHeight="1" x14ac:dyDescent="0.25">
      <c r="A9" s="71">
        <v>1</v>
      </c>
      <c r="B9" s="70" t="s">
        <v>201</v>
      </c>
      <c r="C9" s="71" t="s">
        <v>90</v>
      </c>
      <c r="D9" s="116" t="s">
        <v>316</v>
      </c>
      <c r="E9" s="71"/>
      <c r="F9" s="72">
        <v>40800</v>
      </c>
      <c r="G9" s="63">
        <f>DATEDIF(F9,$B$5,"y")</f>
        <v>11</v>
      </c>
      <c r="H9" s="73"/>
      <c r="I9" s="77" t="str">
        <f>IF(G9=15,VLOOKUP(H9,'Бег 1000 м'!$A$2:$B$200,2,1),IF(G9=14,VLOOKUP(H9,'Бег 1000 м'!$D$2:$E$200,2,1),IF(G9=13,VLOOKUP(H9,'Бег 1000 м'!$G$2:$H$200,2,1),IF(G9=12,VLOOKUP(H9,'Бег 1000 м'!$J$2:$K$200,2,1),""))))</f>
        <v/>
      </c>
      <c r="J9" s="74">
        <v>5.7</v>
      </c>
      <c r="K9" s="77">
        <f>IF(G9=12,VLOOKUP(J9,'Бег 30 м'!$B$2:$C$74,2,1),IF(G9=11,VLOOKUP(J9,'Бег 30 м'!$E$2:$F$74,2,1),""))</f>
        <v>32</v>
      </c>
      <c r="L9" s="75">
        <v>8</v>
      </c>
      <c r="M9" s="77">
        <f>IF(G9=15,VLOOKUP(L9,'Подт Отж'!$A$2:$B$72,2,1),IF(G9=14,VLOOKUP(L9,'Подт Отж'!$D$2:$E$72,2,1),IF(G9=13,VLOOKUP(L9,'Подт Отж'!$G$2:$H$72,2,1),IF(G9=12,VLOOKUP(L9,'Подт Отж'!$J$2:$K$72,2,1),IF(G9=11,VLOOKUP(L9,'Подт Отж'!$M$2:$N$72,2,1),""))))
)</f>
        <v>44</v>
      </c>
      <c r="N9" s="75">
        <v>18</v>
      </c>
      <c r="O9" s="77">
        <f>IF(G9=15,VLOOKUP(N9,'Подъем туловища'!$A$2:$B$72,2,1),IF(G9=14,VLOOKUP(N9,'Подъем туловища'!$D$2:$E$72,2,1),IF(G9=13,VLOOKUP(N9,'Подъем туловища'!$G$2:$H$72,2,1),IF(G9=12,VLOOKUP(N9,'Подъем туловища'!$J$2:$K$72,2,1),IF(G9=11,VLOOKUP(N9,'Подъем туловища'!$M$2:$N$72,2,1),"")))))</f>
        <v>25</v>
      </c>
      <c r="P9" s="75">
        <v>0</v>
      </c>
      <c r="Q9" s="77">
        <f>IF(G9=15,VLOOKUP(P9,'Наклон вперед'!$A$2:$B$72,2,1),IF(G9=14,VLOOKUP(P9,'Наклон вперед'!$D$2:$E$72,2,1),IF(G9=13,VLOOKUP(P9,'Наклон вперед'!$G$2:$H$72,2,1),IF(G9=12,VLOOKUP(P9,'Наклон вперед'!$J$2:$K$72,2,1),IF(G9=11,VLOOKUP(P9,'Наклон вперед'!$M$2:$N$72,2,1),"")))))</f>
        <v>9</v>
      </c>
      <c r="R9" s="75">
        <v>165</v>
      </c>
      <c r="S9" s="77">
        <f>IF(G9=15,VLOOKUP(R9,'Прыжок с места'!$A$2:$B$72,2,1),IF(G9=14,VLOOKUP(R9,'Прыжок с места'!$D$2:$E$72,2,1),IF(G9=13,VLOOKUP(R9,'Прыжок с места'!$G$2:$H$72,2,1),IF(G9=12,VLOOKUP(R9,'Прыжок с места'!$J$2:$K$72,2,1),IF(G9=11,VLOOKUP(R9,'Прыжок с места'!$M$2:$N$72,2,1),"")))))</f>
        <v>22</v>
      </c>
      <c r="T9" s="76">
        <f t="shared" ref="T9:T14" si="0">SUM(I9,K9,M9,O9,Q9,S9,)</f>
        <v>132</v>
      </c>
      <c r="U9" s="93">
        <f>X9</f>
        <v>37</v>
      </c>
      <c r="W9" s="99">
        <f>T9</f>
        <v>132</v>
      </c>
      <c r="X9" s="98">
        <f>RANK(W9,$W$9:$W$333)</f>
        <v>37</v>
      </c>
      <c r="Y9" s="167"/>
      <c r="Z9" s="99"/>
      <c r="AA9" s="98"/>
    </row>
    <row r="10" spans="1:27" x14ac:dyDescent="0.25">
      <c r="A10" s="71">
        <v>2</v>
      </c>
      <c r="B10" s="70" t="s">
        <v>202</v>
      </c>
      <c r="C10" s="71" t="s">
        <v>90</v>
      </c>
      <c r="D10" s="116" t="s">
        <v>200</v>
      </c>
      <c r="E10" s="71"/>
      <c r="F10" s="72">
        <v>40708</v>
      </c>
      <c r="G10" s="63">
        <f t="shared" ref="G10:G14" si="1">DATEDIF(F10,$B$5,"y")</f>
        <v>11</v>
      </c>
      <c r="H10" s="73"/>
      <c r="I10" s="77" t="str">
        <f>IF(G10=15,VLOOKUP(H10,'Бег 1000 м'!$A$2:$B$200,2,1),IF(G10=14,VLOOKUP(H10,'Бег 1000 м'!$D$2:$E$200,2,1),IF(G10=13,VLOOKUP(H10,'Бег 1000 м'!$G$2:$H$200,2,1),IF(G10=12,VLOOKUP(H10,'Бег 1000 м'!$J$2:$K$200,2,1),""))))</f>
        <v/>
      </c>
      <c r="J10" s="74">
        <v>5.4</v>
      </c>
      <c r="K10" s="180">
        <f>IF(G10=12,VLOOKUP(J10,'Бег 30 м'!$B$2:$C$74,2,1),IF(G10=11,VLOOKUP(J10,'Бег 30 м'!$E$2:$F$74,2,1),""))</f>
        <v>45</v>
      </c>
      <c r="L10" s="75">
        <v>1</v>
      </c>
      <c r="M10" s="180">
        <f>IF(G10=15,VLOOKUP(L10,'Подт Отж'!$A$2:$B$72,2,1),IF(G10=14,VLOOKUP(L10,'Подт Отж'!$D$2:$E$72,2,1),IF(G10=13,VLOOKUP(L10,'Подт Отж'!$G$2:$H$72,2,1),IF(G10=12,VLOOKUP(L10,'Подт Отж'!$J$2:$K$72,2,1),IF(G10=11,VLOOKUP(L10,'Подт Отж'!$M$2:$N$72,2,1),""))))
)</f>
        <v>13</v>
      </c>
      <c r="N10" s="75">
        <v>29</v>
      </c>
      <c r="O10" s="187">
        <f>IF(G10=15,VLOOKUP(N10,'Подъем туловища'!$A$2:$B$72,2,1),IF(G10=14,VLOOKUP(N10,'Подъем туловища'!$D$2:$E$72,2,1),IF(G10=13,VLOOKUP(N10,'Подъем туловища'!$G$2:$H$72,2,1),IF(G10=12,VLOOKUP(N10,'Подъем туловища'!$J$2:$K$72,2,1),IF(G10=11,VLOOKUP(N10,'Подъем туловища'!$M$2:$N$72,2,1),"")))))</f>
        <v>47</v>
      </c>
      <c r="P10" s="75">
        <v>9</v>
      </c>
      <c r="Q10" s="180">
        <f>IF(G10=15,VLOOKUP(P10,'Наклон вперед'!$A$2:$B$72,2,1),IF(G10=14,VLOOKUP(P10,'Наклон вперед'!$D$2:$E$72,2,1),IF(G10=13,VLOOKUP(P10,'Наклон вперед'!$G$2:$H$72,2,1),IF(G10=12,VLOOKUP(P10,'Наклон вперед'!$J$2:$K$72,2,1),IF(G10=11,VLOOKUP(P10,'Наклон вперед'!$M$2:$N$72,2,1),"")))))</f>
        <v>38</v>
      </c>
      <c r="R10" s="75">
        <v>190</v>
      </c>
      <c r="S10" s="180">
        <f>IF(G10=15,VLOOKUP(R10,'Прыжок с места'!$A$2:$B$72,2,1),IF(G10=14,VLOOKUP(R10,'Прыжок с места'!$D$2:$E$72,2,1),IF(G10=13,VLOOKUP(R10,'Прыжок с места'!$G$2:$H$72,2,1),IF(G10=12,VLOOKUP(R10,'Прыжок с места'!$J$2:$K$72,2,1),IF(G10=11,VLOOKUP(R10,'Прыжок с места'!$M$2:$N$72,2,1),"")))))</f>
        <v>40</v>
      </c>
      <c r="T10" s="76">
        <f t="shared" si="0"/>
        <v>183</v>
      </c>
      <c r="U10" s="93">
        <f t="shared" ref="U10:U14" si="2">X10</f>
        <v>14</v>
      </c>
      <c r="W10" s="99">
        <f t="shared" ref="W10:W47" si="3">T10</f>
        <v>183</v>
      </c>
      <c r="X10" s="98">
        <f t="shared" ref="X10:X47" si="4">RANK(W10,$W$9:$W$333)</f>
        <v>14</v>
      </c>
      <c r="Y10" s="167"/>
      <c r="Z10" s="99"/>
      <c r="AA10" s="98"/>
    </row>
    <row r="11" spans="1:27" x14ac:dyDescent="0.25">
      <c r="A11" s="71">
        <v>3</v>
      </c>
      <c r="B11" s="70" t="s">
        <v>203</v>
      </c>
      <c r="C11" s="71" t="s">
        <v>90</v>
      </c>
      <c r="D11" s="116" t="s">
        <v>200</v>
      </c>
      <c r="E11" s="71"/>
      <c r="F11" s="72">
        <v>40870</v>
      </c>
      <c r="G11" s="63">
        <f t="shared" si="1"/>
        <v>11</v>
      </c>
      <c r="H11" s="73"/>
      <c r="I11" s="77" t="str">
        <f>IF(G11=15,VLOOKUP(H11,'Бег 1000 м'!$A$2:$B$200,2,1),IF(G11=14,VLOOKUP(H11,'Бег 1000 м'!$D$2:$E$200,2,1),IF(G11=13,VLOOKUP(H11,'Бег 1000 м'!$G$2:$H$200,2,1),IF(G11=12,VLOOKUP(H11,'Бег 1000 м'!$J$2:$K$200,2,1),""))))</f>
        <v/>
      </c>
      <c r="J11" s="74">
        <v>5.3</v>
      </c>
      <c r="K11" s="180">
        <f>IF(G11=12,VLOOKUP(J11,'Бег 30 м'!$B$2:$C$74,2,1),IF(G11=11,VLOOKUP(J11,'Бег 30 м'!$E$2:$F$74,2,1),""))</f>
        <v>50</v>
      </c>
      <c r="L11" s="75">
        <v>0</v>
      </c>
      <c r="M11" s="180">
        <f>IF(G11=15,VLOOKUP(L11,'Подт Отж'!$A$2:$B$72,2,1),IF(G11=14,VLOOKUP(L11,'Подт Отж'!$D$2:$E$72,2,1),IF(G11=13,VLOOKUP(L11,'Подт Отж'!$G$2:$H$72,2,1),IF(G11=12,VLOOKUP(L11,'Подт Отж'!$J$2:$K$72,2,1),IF(G11=11,VLOOKUP(L11,'Подт Отж'!$M$2:$N$72,2,1),""))))
)</f>
        <v>0</v>
      </c>
      <c r="N11" s="75">
        <v>26</v>
      </c>
      <c r="O11" s="187">
        <f>IF(G11=15,VLOOKUP(N11,'Подъем туловища'!$A$2:$B$72,2,1),IF(G11=14,VLOOKUP(N11,'Подъем туловища'!$D$2:$E$72,2,1),IF(G11=13,VLOOKUP(N11,'Подъем туловища'!$G$2:$H$72,2,1),IF(G11=12,VLOOKUP(N11,'Подъем туловища'!$J$2:$K$72,2,1),IF(G11=11,VLOOKUP(N11,'Подъем туловища'!$M$2:$N$72,2,1),"")))))</f>
        <v>41</v>
      </c>
      <c r="P11" s="75">
        <v>12</v>
      </c>
      <c r="Q11" s="180">
        <f>IF(G11=15,VLOOKUP(P11,'Наклон вперед'!$A$2:$B$72,2,1),IF(G11=14,VLOOKUP(P11,'Наклон вперед'!$D$2:$E$72,2,1),IF(G11=13,VLOOKUP(P11,'Наклон вперед'!$G$2:$H$72,2,1),IF(G11=12,VLOOKUP(P11,'Наклон вперед'!$J$2:$K$72,2,1),IF(G11=11,VLOOKUP(P11,'Наклон вперед'!$M$2:$N$72,2,1),"")))))</f>
        <v>50</v>
      </c>
      <c r="R11" s="75">
        <v>210</v>
      </c>
      <c r="S11" s="180">
        <f>IF(G11=15,VLOOKUP(R11,'Прыжок с места'!$A$2:$B$72,2,1),IF(G11=14,VLOOKUP(R11,'Прыжок с места'!$D$2:$E$72,2,1),IF(G11=13,VLOOKUP(R11,'Прыжок с места'!$G$2:$H$72,2,1),IF(G11=12,VLOOKUP(R11,'Прыжок с места'!$J$2:$K$72,2,1),IF(G11=11,VLOOKUP(R11,'Прыжок с места'!$M$2:$N$72,2,1),"")))))</f>
        <v>55</v>
      </c>
      <c r="T11" s="76">
        <f t="shared" si="0"/>
        <v>196</v>
      </c>
      <c r="U11" s="93">
        <f t="shared" si="2"/>
        <v>10</v>
      </c>
      <c r="W11" s="99">
        <f t="shared" si="3"/>
        <v>196</v>
      </c>
      <c r="X11" s="98">
        <f t="shared" si="4"/>
        <v>10</v>
      </c>
      <c r="Y11" s="167"/>
      <c r="Z11" s="99"/>
      <c r="AA11" s="98"/>
    </row>
    <row r="12" spans="1:27" x14ac:dyDescent="0.25">
      <c r="A12" s="71">
        <v>4</v>
      </c>
      <c r="B12" s="70" t="s">
        <v>204</v>
      </c>
      <c r="C12" s="71" t="s">
        <v>90</v>
      </c>
      <c r="D12" s="116" t="s">
        <v>200</v>
      </c>
      <c r="E12" s="71"/>
      <c r="F12" s="72">
        <v>40764</v>
      </c>
      <c r="G12" s="63">
        <f t="shared" si="1"/>
        <v>11</v>
      </c>
      <c r="H12" s="73"/>
      <c r="I12" s="77" t="str">
        <f>IF(G12=15,VLOOKUP(H12,'Бег 1000 м'!$A$2:$B$200,2,1),IF(G12=14,VLOOKUP(H12,'Бег 1000 м'!$D$2:$E$200,2,1),IF(G12=13,VLOOKUP(H12,'Бег 1000 м'!$G$2:$H$200,2,1),IF(G12=12,VLOOKUP(H12,'Бег 1000 м'!$J$2:$K$200,2,1),""))))</f>
        <v/>
      </c>
      <c r="J12" s="74">
        <v>5.6</v>
      </c>
      <c r="K12" s="180">
        <f>IF(G12=12,VLOOKUP(J12,'Бег 30 м'!$B$2:$C$74,2,1),IF(G12=11,VLOOKUP(J12,'Бег 30 м'!$E$2:$F$74,2,1),""))</f>
        <v>36</v>
      </c>
      <c r="L12" s="75">
        <v>0</v>
      </c>
      <c r="M12" s="180">
        <f>IF(G12=15,VLOOKUP(L12,'Подт Отж'!$A$2:$B$72,2,1),IF(G12=14,VLOOKUP(L12,'Подт Отж'!$D$2:$E$72,2,1),IF(G12=13,VLOOKUP(L12,'Подт Отж'!$G$2:$H$72,2,1),IF(G12=12,VLOOKUP(L12,'Подт Отж'!$J$2:$K$72,2,1),IF(G12=11,VLOOKUP(L12,'Подт Отж'!$M$2:$N$72,2,1),""))))
)</f>
        <v>0</v>
      </c>
      <c r="N12" s="75">
        <v>18</v>
      </c>
      <c r="O12" s="187">
        <f>IF(G12=15,VLOOKUP(N12,'Подъем туловища'!$A$2:$B$72,2,1),IF(G12=14,VLOOKUP(N12,'Подъем туловища'!$D$2:$E$72,2,1),IF(G12=13,VLOOKUP(N12,'Подъем туловища'!$G$2:$H$72,2,1),IF(G12=12,VLOOKUP(N12,'Подъем туловища'!$J$2:$K$72,2,1),IF(G12=11,VLOOKUP(N12,'Подъем туловища'!$M$2:$N$72,2,1),"")))))</f>
        <v>25</v>
      </c>
      <c r="P12" s="75">
        <v>-3</v>
      </c>
      <c r="Q12" s="180">
        <f>IF(G12=15,VLOOKUP(P12,'Наклон вперед'!$A$2:$B$72,2,1),IF(G12=14,VLOOKUP(P12,'Наклон вперед'!$D$2:$E$72,2,1),IF(G12=13,VLOOKUP(P12,'Наклон вперед'!$G$2:$H$72,2,1),IF(G12=12,VLOOKUP(P12,'Наклон вперед'!$J$2:$K$72,2,1),IF(G12=11,VLOOKUP(P12,'Наклон вперед'!$M$2:$N$72,2,1),"")))))</f>
        <v>3</v>
      </c>
      <c r="R12" s="75">
        <v>145</v>
      </c>
      <c r="S12" s="180">
        <f>IF(G12=15,VLOOKUP(R12,'Прыжок с места'!$A$2:$B$72,2,1),IF(G12=14,VLOOKUP(R12,'Прыжок с места'!$D$2:$E$72,2,1),IF(G12=13,VLOOKUP(R12,'Прыжок с места'!$G$2:$H$72,2,1),IF(G12=12,VLOOKUP(R12,'Прыжок с места'!$J$2:$K$72,2,1),IF(G12=11,VLOOKUP(R12,'Прыжок с места'!$M$2:$N$72,2,1),"")))))</f>
        <v>12</v>
      </c>
      <c r="T12" s="76">
        <f t="shared" si="0"/>
        <v>76</v>
      </c>
      <c r="U12" s="93">
        <f t="shared" si="2"/>
        <v>57</v>
      </c>
      <c r="W12" s="99">
        <f t="shared" si="3"/>
        <v>76</v>
      </c>
      <c r="X12" s="98">
        <f t="shared" si="4"/>
        <v>57</v>
      </c>
      <c r="Y12" s="167"/>
      <c r="Z12" s="99"/>
      <c r="AA12" s="98"/>
    </row>
    <row r="13" spans="1:27" x14ac:dyDescent="0.25">
      <c r="A13" s="71">
        <v>5</v>
      </c>
      <c r="B13" s="70" t="s">
        <v>205</v>
      </c>
      <c r="C13" s="71" t="s">
        <v>90</v>
      </c>
      <c r="D13" s="116" t="s">
        <v>200</v>
      </c>
      <c r="E13" s="71"/>
      <c r="F13" s="72">
        <v>40742</v>
      </c>
      <c r="G13" s="63">
        <f t="shared" si="1"/>
        <v>11</v>
      </c>
      <c r="H13" s="73"/>
      <c r="I13" s="77" t="str">
        <f>IF(G13=15,VLOOKUP(H13,'Бег 1000 м'!$A$2:$B$200,2,1),IF(G13=14,VLOOKUP(H13,'Бег 1000 м'!$D$2:$E$200,2,1),IF(G13=13,VLOOKUP(H13,'Бег 1000 м'!$G$2:$H$200,2,1),IF(G13=12,VLOOKUP(H13,'Бег 1000 м'!$J$2:$K$200,2,1),""))))</f>
        <v/>
      </c>
      <c r="J13" s="74">
        <v>5.0999999999999996</v>
      </c>
      <c r="K13" s="180">
        <f>IF(G13=12,VLOOKUP(J13,'Бег 30 м'!$B$2:$C$74,2,1),IF(G13=11,VLOOKUP(J13,'Бег 30 м'!$E$2:$F$74,2,1),""))</f>
        <v>57</v>
      </c>
      <c r="L13" s="75">
        <v>3</v>
      </c>
      <c r="M13" s="180">
        <f>IF(G13=15,VLOOKUP(L13,'Подт Отж'!$A$2:$B$72,2,1),IF(G13=14,VLOOKUP(L13,'Подт Отж'!$D$2:$E$72,2,1),IF(G13=13,VLOOKUP(L13,'Подт Отж'!$G$2:$H$72,2,1),IF(G13=12,VLOOKUP(L13,'Подт Отж'!$J$2:$K$72,2,1),IF(G13=11,VLOOKUP(L13,'Подт Отж'!$M$2:$N$72,2,1),""))))
)</f>
        <v>21</v>
      </c>
      <c r="N13" s="75">
        <v>18</v>
      </c>
      <c r="O13" s="187">
        <f>IF(G13=15,VLOOKUP(N13,'Подъем туловища'!$A$2:$B$72,2,1),IF(G13=14,VLOOKUP(N13,'Подъем туловища'!$D$2:$E$72,2,1),IF(G13=13,VLOOKUP(N13,'Подъем туловища'!$G$2:$H$72,2,1),IF(G13=12,VLOOKUP(N13,'Подъем туловища'!$J$2:$K$72,2,1),IF(G13=11,VLOOKUP(N13,'Подъем туловища'!$M$2:$N$72,2,1),"")))))</f>
        <v>25</v>
      </c>
      <c r="P13" s="75">
        <v>8</v>
      </c>
      <c r="Q13" s="180">
        <f>IF(G13=15,VLOOKUP(P13,'Наклон вперед'!$A$2:$B$72,2,1),IF(G13=14,VLOOKUP(P13,'Наклон вперед'!$D$2:$E$72,2,1),IF(G13=13,VLOOKUP(P13,'Наклон вперед'!$G$2:$H$72,2,1),IF(G13=12,VLOOKUP(P13,'Наклон вперед'!$J$2:$K$72,2,1),IF(G13=11,VLOOKUP(P13,'Наклон вперед'!$M$2:$N$72,2,1),"")))))</f>
        <v>34</v>
      </c>
      <c r="R13" s="75">
        <v>170</v>
      </c>
      <c r="S13" s="180">
        <f>IF(G13=15,VLOOKUP(R13,'Прыжок с места'!$A$2:$B$72,2,1),IF(G13=14,VLOOKUP(R13,'Прыжок с места'!$D$2:$E$72,2,1),IF(G13=13,VLOOKUP(R13,'Прыжок с места'!$G$2:$H$72,2,1),IF(G13=12,VLOOKUP(R13,'Прыжок с места'!$J$2:$K$72,2,1),IF(G13=11,VLOOKUP(R13,'Прыжок с места'!$M$2:$N$72,2,1),"")))))</f>
        <v>25</v>
      </c>
      <c r="T13" s="76">
        <f t="shared" si="0"/>
        <v>162</v>
      </c>
      <c r="U13" s="93">
        <f t="shared" si="2"/>
        <v>23</v>
      </c>
      <c r="W13" s="99">
        <f t="shared" si="3"/>
        <v>162</v>
      </c>
      <c r="X13" s="98">
        <f t="shared" si="4"/>
        <v>23</v>
      </c>
      <c r="Y13" s="167"/>
      <c r="Z13" s="99"/>
      <c r="AA13" s="98"/>
    </row>
    <row r="14" spans="1:27" x14ac:dyDescent="0.25">
      <c r="A14" s="71">
        <v>6</v>
      </c>
      <c r="B14" s="70" t="s">
        <v>206</v>
      </c>
      <c r="C14" s="71" t="s">
        <v>90</v>
      </c>
      <c r="D14" s="116" t="s">
        <v>200</v>
      </c>
      <c r="E14" s="71"/>
      <c r="F14" s="72">
        <v>40798</v>
      </c>
      <c r="G14" s="63">
        <f t="shared" si="1"/>
        <v>11</v>
      </c>
      <c r="H14" s="73"/>
      <c r="I14" s="77" t="str">
        <f>IF(G14=15,VLOOKUP(H14,'Бег 1000 м'!$A$2:$B$200,2,1),IF(G14=14,VLOOKUP(H14,'Бег 1000 м'!$D$2:$E$200,2,1),IF(G14=13,VLOOKUP(H14,'Бег 1000 м'!$G$2:$H$200,2,1),IF(G14=12,VLOOKUP(H14,'Бег 1000 м'!$J$2:$K$200,2,1),""))))</f>
        <v/>
      </c>
      <c r="J14" s="74">
        <v>5.4</v>
      </c>
      <c r="K14" s="180">
        <f>IF(G14=12,VLOOKUP(J14,'Бег 30 м'!$B$2:$C$74,2,1),IF(G14=11,VLOOKUP(J14,'Бег 30 м'!$E$2:$F$74,2,1),""))</f>
        <v>45</v>
      </c>
      <c r="L14" s="75">
        <v>12</v>
      </c>
      <c r="M14" s="180">
        <f>IF(G14=15,VLOOKUP(L14,'Подт Отж'!$A$2:$B$72,2,1),IF(G14=14,VLOOKUP(L14,'Подт Отж'!$D$2:$E$72,2,1),IF(G14=13,VLOOKUP(L14,'Подт Отж'!$G$2:$H$72,2,1),IF(G14=12,VLOOKUP(L14,'Подт Отж'!$J$2:$K$72,2,1),IF(G14=11,VLOOKUP(L14,'Подт Отж'!$M$2:$N$72,2,1),""))))
)</f>
        <v>59</v>
      </c>
      <c r="N14" s="75">
        <v>25</v>
      </c>
      <c r="O14" s="187">
        <f>IF(G14=15,VLOOKUP(N14,'Подъем туловища'!$A$2:$B$72,2,1),IF(G14=14,VLOOKUP(N14,'Подъем туловища'!$D$2:$E$72,2,1),IF(G14=13,VLOOKUP(N14,'Подъем туловища'!$G$2:$H$72,2,1),IF(G14=12,VLOOKUP(N14,'Подъем туловища'!$J$2:$K$72,2,1),IF(G14=11,VLOOKUP(N14,'Подъем туловища'!$M$2:$N$72,2,1),"")))))</f>
        <v>39</v>
      </c>
      <c r="P14" s="75">
        <v>-2</v>
      </c>
      <c r="Q14" s="180">
        <f>IF(G14=15,VLOOKUP(P14,'Наклон вперед'!$A$2:$B$72,2,1),IF(G14=14,VLOOKUP(P14,'Наклон вперед'!$D$2:$E$72,2,1),IF(G14=13,VLOOKUP(P14,'Наклон вперед'!$G$2:$H$72,2,1),IF(G14=12,VLOOKUP(P14,'Наклон вперед'!$J$2:$K$72,2,1),IF(G14=11,VLOOKUP(P14,'Наклон вперед'!$M$2:$N$72,2,1),"")))))</f>
        <v>5</v>
      </c>
      <c r="R14" s="75">
        <v>185</v>
      </c>
      <c r="S14" s="180">
        <f>IF(G14=15,VLOOKUP(R14,'Прыжок с места'!$A$2:$B$72,2,1),IF(G14=14,VLOOKUP(R14,'Прыжок с места'!$D$2:$E$72,2,1),IF(G14=13,VLOOKUP(R14,'Прыжок с места'!$G$2:$H$72,2,1),IF(G14=12,VLOOKUP(R14,'Прыжок с места'!$J$2:$K$72,2,1),IF(G14=11,VLOOKUP(R14,'Прыжок с места'!$M$2:$N$72,2,1),"")))))</f>
        <v>35</v>
      </c>
      <c r="T14" s="76">
        <f t="shared" si="0"/>
        <v>183</v>
      </c>
      <c r="U14" s="93">
        <f t="shared" si="2"/>
        <v>14</v>
      </c>
      <c r="W14" s="99">
        <f t="shared" si="3"/>
        <v>183</v>
      </c>
      <c r="X14" s="98">
        <f t="shared" si="4"/>
        <v>14</v>
      </c>
      <c r="Y14" s="167"/>
      <c r="Z14" s="99"/>
      <c r="AA14" s="98"/>
    </row>
    <row r="15" spans="1:27" x14ac:dyDescent="0.25">
      <c r="A15" s="71">
        <v>7</v>
      </c>
      <c r="B15" s="70"/>
      <c r="C15" s="71"/>
      <c r="D15" s="116"/>
      <c r="E15" s="71"/>
      <c r="F15" s="72"/>
      <c r="G15" s="63"/>
      <c r="H15" s="73"/>
      <c r="I15" s="77"/>
      <c r="J15" s="74"/>
      <c r="K15" s="77"/>
      <c r="L15" s="75"/>
      <c r="M15" s="77"/>
      <c r="N15" s="75"/>
      <c r="O15" s="77"/>
      <c r="P15" s="75"/>
      <c r="Q15" s="77"/>
      <c r="R15" s="75"/>
      <c r="S15" s="77"/>
      <c r="T15" s="76"/>
      <c r="U15" s="93"/>
      <c r="W15" s="99"/>
      <c r="X15" s="98"/>
      <c r="Y15" s="167"/>
      <c r="Z15" s="99"/>
      <c r="AA15" s="98"/>
    </row>
    <row r="16" spans="1:27" ht="15.75" thickBot="1" x14ac:dyDescent="0.3">
      <c r="A16" s="71">
        <v>8</v>
      </c>
      <c r="B16" s="70"/>
      <c r="C16" s="71"/>
      <c r="D16" s="71"/>
      <c r="E16" s="71"/>
      <c r="F16" s="72"/>
      <c r="G16" s="63"/>
      <c r="H16" s="73"/>
      <c r="I16" s="77"/>
      <c r="J16" s="74"/>
      <c r="K16" s="77"/>
      <c r="L16" s="75"/>
      <c r="M16" s="77"/>
      <c r="N16" s="75"/>
      <c r="O16" s="82"/>
      <c r="P16" s="83"/>
      <c r="Q16" s="82"/>
      <c r="R16" s="83"/>
      <c r="S16" s="82"/>
      <c r="T16" s="84"/>
      <c r="U16" s="93"/>
      <c r="W16" s="99"/>
      <c r="X16" s="98"/>
      <c r="Y16" s="167"/>
      <c r="Z16" s="99"/>
      <c r="AA16" s="98"/>
    </row>
    <row r="17" spans="1:27" ht="24.95" customHeight="1" thickBot="1" x14ac:dyDescent="0.3">
      <c r="K17" s="29"/>
      <c r="O17" s="210" t="s">
        <v>198</v>
      </c>
      <c r="P17" s="211"/>
      <c r="Q17" s="211"/>
      <c r="R17" s="211"/>
      <c r="S17" s="89"/>
      <c r="T17" s="88">
        <f>SUM(LARGE(T9:T16,{1,2,3,4,5}))</f>
        <v>856</v>
      </c>
      <c r="W17" s="99"/>
      <c r="X17" s="98"/>
      <c r="Y17" s="167"/>
      <c r="Z17" s="99"/>
      <c r="AA17" s="98"/>
    </row>
    <row r="18" spans="1:27" x14ac:dyDescent="0.25">
      <c r="W18" s="99"/>
      <c r="X18" s="98"/>
      <c r="Y18" s="167"/>
      <c r="Z18" s="99"/>
      <c r="AA18" s="98"/>
    </row>
    <row r="19" spans="1:27" ht="15" customHeight="1" x14ac:dyDescent="0.25">
      <c r="A19" s="224" t="s">
        <v>0</v>
      </c>
      <c r="B19" s="225" t="s">
        <v>1</v>
      </c>
      <c r="C19" s="226" t="s">
        <v>34</v>
      </c>
      <c r="D19" s="229" t="s">
        <v>30</v>
      </c>
      <c r="E19" s="229" t="s">
        <v>31</v>
      </c>
      <c r="F19" s="224" t="s">
        <v>3</v>
      </c>
      <c r="G19" s="229" t="s">
        <v>8</v>
      </c>
      <c r="H19" s="225" t="s">
        <v>21</v>
      </c>
      <c r="I19" s="225"/>
      <c r="J19" s="232" t="s">
        <v>190</v>
      </c>
      <c r="K19" s="232"/>
      <c r="L19" s="216" t="s">
        <v>29</v>
      </c>
      <c r="M19" s="217"/>
      <c r="N19" s="220" t="s">
        <v>189</v>
      </c>
      <c r="O19" s="220"/>
      <c r="P19" s="216" t="s">
        <v>5</v>
      </c>
      <c r="Q19" s="217"/>
      <c r="R19" s="220" t="s">
        <v>23</v>
      </c>
      <c r="S19" s="220"/>
      <c r="T19" s="209" t="s">
        <v>42</v>
      </c>
      <c r="U19" s="209" t="s">
        <v>43</v>
      </c>
      <c r="W19" s="99"/>
      <c r="X19" s="98"/>
      <c r="Y19" s="167"/>
      <c r="Z19" s="99"/>
      <c r="AA19" s="98"/>
    </row>
    <row r="20" spans="1:27" ht="20.25" customHeight="1" x14ac:dyDescent="0.25">
      <c r="A20" s="224"/>
      <c r="B20" s="225"/>
      <c r="C20" s="227"/>
      <c r="D20" s="230"/>
      <c r="E20" s="230"/>
      <c r="F20" s="224"/>
      <c r="G20" s="230"/>
      <c r="H20" s="225"/>
      <c r="I20" s="225"/>
      <c r="J20" s="232"/>
      <c r="K20" s="232"/>
      <c r="L20" s="218"/>
      <c r="M20" s="219"/>
      <c r="N20" s="220"/>
      <c r="O20" s="220"/>
      <c r="P20" s="218"/>
      <c r="Q20" s="219"/>
      <c r="R20" s="220"/>
      <c r="S20" s="220"/>
      <c r="T20" s="209"/>
      <c r="U20" s="209"/>
      <c r="W20" s="99"/>
      <c r="X20" s="98"/>
      <c r="Y20" s="167"/>
      <c r="Z20" s="99"/>
      <c r="AA20" s="98"/>
    </row>
    <row r="21" spans="1:27" x14ac:dyDescent="0.25">
      <c r="A21" s="224"/>
      <c r="B21" s="225"/>
      <c r="C21" s="228"/>
      <c r="D21" s="231"/>
      <c r="E21" s="231"/>
      <c r="F21" s="224"/>
      <c r="G21" s="231"/>
      <c r="H21" s="77" t="s">
        <v>32</v>
      </c>
      <c r="I21" s="77" t="s">
        <v>9</v>
      </c>
      <c r="J21" s="78" t="s">
        <v>32</v>
      </c>
      <c r="K21" s="78" t="s">
        <v>9</v>
      </c>
      <c r="L21" s="78" t="s">
        <v>32</v>
      </c>
      <c r="M21" s="78" t="s">
        <v>9</v>
      </c>
      <c r="N21" s="78" t="s">
        <v>32</v>
      </c>
      <c r="O21" s="78" t="s">
        <v>9</v>
      </c>
      <c r="P21" s="78" t="s">
        <v>32</v>
      </c>
      <c r="Q21" s="78" t="s">
        <v>9</v>
      </c>
      <c r="R21" s="78" t="s">
        <v>32</v>
      </c>
      <c r="S21" s="78" t="s">
        <v>9</v>
      </c>
      <c r="T21" s="209"/>
      <c r="U21" s="209"/>
      <c r="W21" s="99"/>
      <c r="X21" s="98"/>
      <c r="Y21" s="167"/>
      <c r="Z21" s="99"/>
      <c r="AA21" s="98"/>
    </row>
    <row r="22" spans="1:27" x14ac:dyDescent="0.25">
      <c r="A22" s="71">
        <v>1</v>
      </c>
      <c r="B22" s="196" t="s">
        <v>322</v>
      </c>
      <c r="C22" s="197" t="s">
        <v>91</v>
      </c>
      <c r="D22" s="198" t="s">
        <v>200</v>
      </c>
      <c r="E22" s="197"/>
      <c r="F22" s="199">
        <v>40279</v>
      </c>
      <c r="G22" s="200">
        <f t="shared" ref="G22:G27" si="5">DATEDIF(F22,$B$5,"y")</f>
        <v>13</v>
      </c>
      <c r="H22" s="73"/>
      <c r="I22" s="77">
        <f>IF(G22=15,VLOOKUP(H22,'Бег 1000 м'!$N$2:$O$194,2,1),IF(G22=14,VLOOKUP(H22,'Бег 1000 м'!$Q$2:$R$194,2,1),IF(G22=13,VLOOKUP(H22,'Бег 1000 м'!$T$2:$U$204,2,1),IF(G22=12,VLOOKUP(H22,'Бег 1000 м'!$W$2:$X$214,2,1),""))))</f>
        <v>0</v>
      </c>
      <c r="J22" s="74">
        <v>7</v>
      </c>
      <c r="K22" s="77">
        <v>0</v>
      </c>
      <c r="L22" s="75">
        <v>0</v>
      </c>
      <c r="M22" s="77">
        <f>IF(G22=15,VLOOKUP(L22,'Подт Отж'!$Q$2:$R$72,2,1),IF(G22=14,VLOOKUP(L22,'Подт Отж'!$T$2:$U$72,2,1),IF(G22=13,VLOOKUP(L22,'Подт Отж'!$W$2:$X$72,2,1),IF(G22=12,VLOOKUP(L22,'Подт Отж'!$Z$2:$AA$72,2,1),IF(G22=11,VLOOKUP(L22,'Подт Отж'!$AC$2:$AD$72,2,1),"")))))</f>
        <v>0</v>
      </c>
      <c r="N22" s="75">
        <v>15</v>
      </c>
      <c r="O22" s="77">
        <f>IF(G22=15,VLOOKUP(N22,'Подъем туловища'!$P$2:$Q$72,2,1),IF(G22=14,VLOOKUP(N22,'Подъем туловища'!$S$2:$T$72,2,1),IF(G22=13,VLOOKUP(N22,'Подъем туловища'!$V$2:$W$72,2,1),IF(G22=12,VLOOKUP(N22,'Подъем туловища'!$Y$2:$Z$72,2,1),IF(G22=11,VLOOKUP(N22,'Подъем туловища'!$AB$2:$AC$72,2,1),"")))))</f>
        <v>13</v>
      </c>
      <c r="P22" s="75">
        <v>-4</v>
      </c>
      <c r="Q22" s="77">
        <f>IF(G22=15,VLOOKUP(P22,'Наклон вперед'!$P$2:$Q$72,2,1),IF(G22=14,VLOOKUP(P22,'Наклон вперед'!$S$2:$T$72,2,1),IF(G22=13,VLOOKUP(P22,'Наклон вперед'!$V$2:$W$72,2,1),IF(G22=12,VLOOKUP(P22,'Наклон вперед'!$Y$2:$Z$72,2,1),IF(G22=11,VLOOKUP(P22,'Наклон вперед'!$AB$2:$AC$72,2,1),"")))))</f>
        <v>0</v>
      </c>
      <c r="R22" s="75">
        <v>164</v>
      </c>
      <c r="S22" s="77">
        <f>IF(G22=15,VLOOKUP(R22,'Прыжок с места'!$P$2:$Q$72,2,1),IF(G22=14,VLOOKUP(R22,'Прыжок с места'!$S$2:$T$72,2,1),IF(G22=13,VLOOKUP(R22,'Прыжок с места'!$V$2:$W$72,2,1),IF(G22=12,VLOOKUP(R22,'Прыжок с места'!$Y$2:$Z$72,2,1),IF(G22=11,VLOOKUP(R22,'Прыжок с места'!$AB$2:$AC$72,2,1),"")))))</f>
        <v>20</v>
      </c>
      <c r="T22" s="76">
        <f t="shared" ref="T22:T27" si="6">SUM(I22,K22,M22,O22,Q22,S22,)</f>
        <v>33</v>
      </c>
      <c r="U22" s="93">
        <f>AA22</f>
        <v>59</v>
      </c>
      <c r="W22" s="99"/>
      <c r="X22" s="98"/>
      <c r="Y22" s="167"/>
      <c r="Z22" s="99">
        <f t="shared" ref="Z22:Z60" si="7">T22</f>
        <v>33</v>
      </c>
      <c r="AA22" s="98">
        <f>RANK(Z22,$Z$9:$Z$333)</f>
        <v>59</v>
      </c>
    </row>
    <row r="23" spans="1:27" x14ac:dyDescent="0.25">
      <c r="A23" s="71">
        <v>2</v>
      </c>
      <c r="B23" s="70" t="s">
        <v>207</v>
      </c>
      <c r="C23" s="71" t="s">
        <v>91</v>
      </c>
      <c r="D23" s="116" t="s">
        <v>200</v>
      </c>
      <c r="E23" s="71"/>
      <c r="F23" s="72">
        <v>40770</v>
      </c>
      <c r="G23" s="63">
        <f t="shared" si="5"/>
        <v>11</v>
      </c>
      <c r="H23" s="73"/>
      <c r="I23" s="77" t="str">
        <f>IF(G23=15,VLOOKUP(H23,'Бег 1000 м'!$N$2:$O$194,2,1),IF(G23=14,VLOOKUP(H23,'Бег 1000 м'!$Q$2:$R$194,2,1),IF(G23=13,VLOOKUP(H23,'Бег 1000 м'!$T$2:$U$204,2,1),IF(G23=12,VLOOKUP(H23,'Бег 1000 м'!$W$2:$X$214,2,1),""))))</f>
        <v/>
      </c>
      <c r="J23" s="74">
        <v>5.6</v>
      </c>
      <c r="K23" s="180">
        <f>IF(G23=12,VLOOKUP(J23,'Бег 30 м'!$I$2:$J$74,2,1),IF(G23=11,VLOOKUP(J23,'Бег 30 м'!$L$2:$M$74,2,1),""))</f>
        <v>50</v>
      </c>
      <c r="L23" s="75">
        <v>1</v>
      </c>
      <c r="M23" s="180">
        <f>IF(G23=15,VLOOKUP(L23,'Подт Отж'!$Q$2:$R$72,2,1),IF(G23=14,VLOOKUP(L23,'Подт Отж'!$T$2:$U$72,2,1),IF(G23=13,VLOOKUP(L23,'Подт Отж'!$W$2:$X$72,2,1),IF(G23=12,VLOOKUP(L23,'Подт Отж'!$Z$2:$AA$72,2,1),IF(G23=11,VLOOKUP(L23,'Подт Отж'!$AC$2:$AD$72,2,1),"")))))</f>
        <v>2</v>
      </c>
      <c r="N23" s="75">
        <v>16</v>
      </c>
      <c r="O23" s="187">
        <f>IF(G23=15,VLOOKUP(N23,'Подъем туловища'!$P$2:$Q$72,2,1),IF(G23=14,VLOOKUP(N23,'Подъем туловища'!$S$2:$T$72,2,1),IF(G23=13,VLOOKUP(N23,'Подъем туловища'!$V$2:$W$72,2,1),IF(G23=12,VLOOKUP(N23,'Подъем туловища'!$Y$2:$Z$72,2,1),IF(G23=11,VLOOKUP(N23,'Подъем туловища'!$AB$2:$AC$72,2,1),"")))))</f>
        <v>26</v>
      </c>
      <c r="P23" s="75">
        <v>6</v>
      </c>
      <c r="Q23" s="180">
        <f>IF(G23=15,VLOOKUP(P23,'Наклон вперед'!$P$2:$Q$72,2,1),IF(G23=14,VLOOKUP(P23,'Наклон вперед'!$S$2:$T$72,2,1),IF(G23=13,VLOOKUP(P23,'Наклон вперед'!$V$2:$W$72,2,1),IF(G23=12,VLOOKUP(P23,'Наклон вперед'!$Y$2:$Z$72,2,1),IF(G23=11,VLOOKUP(P23,'Наклон вперед'!$AB$2:$AC$72,2,1),"")))))</f>
        <v>15</v>
      </c>
      <c r="R23" s="75">
        <v>145</v>
      </c>
      <c r="S23" s="180">
        <f>IF(G23=15,VLOOKUP(R23,'Прыжок с места'!$P$2:$Q$72,2,1),IF(G23=14,VLOOKUP(R23,'Прыжок с места'!$S$2:$T$72,2,1),IF(G23=13,VLOOKUP(R23,'Прыжок с места'!$V$2:$W$72,2,1),IF(G23=12,VLOOKUP(R23,'Прыжок с места'!$Y$2:$Z$72,2,1),IF(G23=11,VLOOKUP(R23,'Прыжок с места'!$AB$2:$AC$72,2,1),"")))))</f>
        <v>22</v>
      </c>
      <c r="T23" s="76">
        <f t="shared" si="6"/>
        <v>115</v>
      </c>
      <c r="U23" s="93">
        <f t="shared" ref="U23:U27" si="8">AA23</f>
        <v>46</v>
      </c>
      <c r="W23" s="99"/>
      <c r="X23" s="98"/>
      <c r="Y23" s="167"/>
      <c r="Z23" s="99">
        <f t="shared" si="7"/>
        <v>115</v>
      </c>
      <c r="AA23" s="98">
        <f t="shared" ref="AA23:AA60" si="9">RANK(Z23,$Z$9:$Z$333)</f>
        <v>46</v>
      </c>
    </row>
    <row r="24" spans="1:27" x14ac:dyDescent="0.25">
      <c r="A24" s="71">
        <v>3</v>
      </c>
      <c r="B24" s="70" t="s">
        <v>208</v>
      </c>
      <c r="C24" s="71" t="s">
        <v>91</v>
      </c>
      <c r="D24" s="116" t="s">
        <v>200</v>
      </c>
      <c r="E24" s="71"/>
      <c r="F24" s="72">
        <v>40625</v>
      </c>
      <c r="G24" s="63">
        <f t="shared" si="5"/>
        <v>12</v>
      </c>
      <c r="H24" s="73"/>
      <c r="I24" s="77">
        <f>IF(G24=15,VLOOKUP(H24,'Бег 1000 м'!$N$2:$O$194,2,1),IF(G24=14,VLOOKUP(H24,'Бег 1000 м'!$Q$2:$R$194,2,1),IF(G24=13,VLOOKUP(H24,'Бег 1000 м'!$T$2:$U$204,2,1),IF(G24=12,VLOOKUP(H24,'Бег 1000 м'!$W$2:$X$214,2,1),""))))</f>
        <v>0</v>
      </c>
      <c r="J24" s="74"/>
      <c r="K24" s="180">
        <f>IF(G24=12,VLOOKUP(J24,'Бег 30 м'!$I$2:$J$74,2,1),IF(G24=11,VLOOKUP(J24,'Бег 30 м'!$L$2:$M$74,2,1),""))</f>
        <v>0</v>
      </c>
      <c r="L24" s="75">
        <v>22</v>
      </c>
      <c r="M24" s="180">
        <f>IF(G24=15,VLOOKUP(L24,'Подт Отж'!$Q$2:$R$72,2,1),IF(G24=14,VLOOKUP(L24,'Подт Отж'!$T$2:$U$72,2,1),IF(G24=13,VLOOKUP(L24,'Подт Отж'!$W$2:$X$72,2,1),IF(G24=12,VLOOKUP(L24,'Подт Отж'!$Z$2:$AA$72,2,1),IF(G24=11,VLOOKUP(L24,'Подт Отж'!$AC$2:$AD$72,2,1),"")))))</f>
        <v>38</v>
      </c>
      <c r="N24" s="75">
        <v>25</v>
      </c>
      <c r="O24" s="187">
        <f>IF(G24=15,VLOOKUP(N24,'Подъем туловища'!$P$2:$Q$72,2,1),IF(G24=14,VLOOKUP(N24,'Подъем туловища'!$S$2:$T$72,2,1),IF(G24=13,VLOOKUP(N24,'Подъем туловища'!$V$2:$W$72,2,1),IF(G24=12,VLOOKUP(N24,'Подъем туловища'!$Y$2:$Z$72,2,1),IF(G24=11,VLOOKUP(N24,'Подъем туловища'!$AB$2:$AC$72,2,1),"")))))</f>
        <v>39</v>
      </c>
      <c r="P24" s="75">
        <v>11</v>
      </c>
      <c r="Q24" s="180">
        <f>IF(G24=15,VLOOKUP(P24,'Наклон вперед'!$P$2:$Q$72,2,1),IF(G24=14,VLOOKUP(P24,'Наклон вперед'!$S$2:$T$72,2,1),IF(G24=13,VLOOKUP(P24,'Наклон вперед'!$V$2:$W$72,2,1),IF(G24=12,VLOOKUP(P24,'Наклон вперед'!$Y$2:$Z$72,2,1),IF(G24=11,VLOOKUP(P24,'Наклон вперед'!$AB$2:$AC$72,2,1),"")))))</f>
        <v>26</v>
      </c>
      <c r="R24" s="75">
        <v>175</v>
      </c>
      <c r="S24" s="180">
        <f>IF(G24=15,VLOOKUP(R24,'Прыжок с места'!$P$2:$Q$72,2,1),IF(G24=14,VLOOKUP(R24,'Прыжок с места'!$S$2:$T$72,2,1),IF(G24=13,VLOOKUP(R24,'Прыжок с места'!$V$2:$W$72,2,1),IF(G24=12,VLOOKUP(R24,'Прыжок с места'!$Y$2:$Z$72,2,1),IF(G24=11,VLOOKUP(R24,'Прыжок с места'!$AB$2:$AC$72,2,1),"")))))</f>
        <v>32</v>
      </c>
      <c r="T24" s="76">
        <f t="shared" si="6"/>
        <v>135</v>
      </c>
      <c r="U24" s="93">
        <f t="shared" si="8"/>
        <v>37</v>
      </c>
      <c r="W24" s="99"/>
      <c r="X24" s="98"/>
      <c r="Y24" s="167"/>
      <c r="Z24" s="99">
        <f t="shared" si="7"/>
        <v>135</v>
      </c>
      <c r="AA24" s="98">
        <f t="shared" si="9"/>
        <v>37</v>
      </c>
    </row>
    <row r="25" spans="1:27" x14ac:dyDescent="0.25">
      <c r="A25" s="71">
        <v>4</v>
      </c>
      <c r="B25" s="70" t="s">
        <v>209</v>
      </c>
      <c r="C25" s="71" t="s">
        <v>91</v>
      </c>
      <c r="D25" s="116" t="s">
        <v>200</v>
      </c>
      <c r="E25" s="71"/>
      <c r="F25" s="72">
        <v>40555</v>
      </c>
      <c r="G25" s="63">
        <f t="shared" si="5"/>
        <v>12</v>
      </c>
      <c r="H25" s="73"/>
      <c r="I25" s="77">
        <f>IF(G25=15,VLOOKUP(H25,'Бег 1000 м'!$N$2:$O$194,2,1),IF(G25=14,VLOOKUP(H25,'Бег 1000 м'!$Q$2:$R$194,2,1),IF(G25=13,VLOOKUP(H25,'Бег 1000 м'!$T$2:$U$204,2,1),IF(G25=12,VLOOKUP(H25,'Бег 1000 м'!$W$2:$X$214,2,1),""))))</f>
        <v>0</v>
      </c>
      <c r="J25" s="74">
        <v>6</v>
      </c>
      <c r="K25" s="180">
        <f>IF(G25=12,VLOOKUP(J25,'Бег 30 м'!$I$2:$J$74,2,1),IF(G25=11,VLOOKUP(J25,'Бег 30 м'!$L$2:$M$74,2,1),""))</f>
        <v>22</v>
      </c>
      <c r="L25" s="75">
        <v>0</v>
      </c>
      <c r="M25" s="180">
        <f>IF(G25=15,VLOOKUP(L25,'Подт Отж'!$Q$2:$R$72,2,1),IF(G25=14,VLOOKUP(L25,'Подт Отж'!$T$2:$U$72,2,1),IF(G25=13,VLOOKUP(L25,'Подт Отж'!$W$2:$X$72,2,1),IF(G25=12,VLOOKUP(L25,'Подт Отж'!$Z$2:$AA$72,2,1),IF(G25=11,VLOOKUP(L25,'Подт Отж'!$AC$2:$AD$72,2,1),"")))))</f>
        <v>0</v>
      </c>
      <c r="N25" s="75">
        <v>18</v>
      </c>
      <c r="O25" s="187">
        <f>IF(G25=15,VLOOKUP(N25,'Подъем туловища'!$P$2:$Q$72,2,1),IF(G25=14,VLOOKUP(N25,'Подъем туловища'!$S$2:$T$72,2,1),IF(G25=13,VLOOKUP(N25,'Подъем туловища'!$V$2:$W$72,2,1),IF(G25=12,VLOOKUP(N25,'Подъем туловища'!$Y$2:$Z$72,2,1),IF(G25=11,VLOOKUP(N25,'Подъем туловища'!$AB$2:$AC$72,2,1),"")))))</f>
        <v>25</v>
      </c>
      <c r="P25" s="75">
        <v>2</v>
      </c>
      <c r="Q25" s="180">
        <f>IF(G25=15,VLOOKUP(P25,'Наклон вперед'!$P$2:$Q$72,2,1),IF(G25=14,VLOOKUP(P25,'Наклон вперед'!$S$2:$T$72,2,1),IF(G25=13,VLOOKUP(P25,'Наклон вперед'!$V$2:$W$72,2,1),IF(G25=12,VLOOKUP(P25,'Наклон вперед'!$Y$2:$Z$72,2,1),IF(G25=11,VLOOKUP(P25,'Наклон вперед'!$AB$2:$AC$72,2,1),"")))))</f>
        <v>6</v>
      </c>
      <c r="R25" s="75">
        <v>130</v>
      </c>
      <c r="S25" s="180">
        <f>IF(G25=15,VLOOKUP(R25,'Прыжок с места'!$P$2:$Q$72,2,1),IF(G25=14,VLOOKUP(R25,'Прыжок с места'!$S$2:$T$72,2,1),IF(G25=13,VLOOKUP(R25,'Прыжок с места'!$V$2:$W$72,2,1),IF(G25=12,VLOOKUP(R25,'Прыжок с места'!$Y$2:$Z$72,2,1),IF(G25=11,VLOOKUP(R25,'Прыжок с места'!$AB$2:$AC$72,2,1),"")))))</f>
        <v>10</v>
      </c>
      <c r="T25" s="76">
        <f t="shared" si="6"/>
        <v>63</v>
      </c>
      <c r="U25" s="93">
        <f t="shared" si="8"/>
        <v>57</v>
      </c>
      <c r="W25" s="99"/>
      <c r="X25" s="98"/>
      <c r="Y25" s="167"/>
      <c r="Z25" s="99">
        <f t="shared" si="7"/>
        <v>63</v>
      </c>
      <c r="AA25" s="98">
        <f t="shared" si="9"/>
        <v>57</v>
      </c>
    </row>
    <row r="26" spans="1:27" x14ac:dyDescent="0.25">
      <c r="A26" s="71">
        <v>5</v>
      </c>
      <c r="B26" s="70" t="s">
        <v>210</v>
      </c>
      <c r="C26" s="71" t="s">
        <v>91</v>
      </c>
      <c r="D26" s="116" t="s">
        <v>200</v>
      </c>
      <c r="E26" s="71"/>
      <c r="F26" s="72">
        <v>40617</v>
      </c>
      <c r="G26" s="63">
        <f t="shared" si="5"/>
        <v>12</v>
      </c>
      <c r="H26" s="73"/>
      <c r="I26" s="77">
        <f>IF(G26=15,VLOOKUP(H26,'Бег 1000 м'!$N$2:$O$194,2,1),IF(G26=14,VLOOKUP(H26,'Бег 1000 м'!$Q$2:$R$194,2,1),IF(G26=13,VLOOKUP(H26,'Бег 1000 м'!$T$2:$U$204,2,1),IF(G26=12,VLOOKUP(H26,'Бег 1000 м'!$W$2:$X$214,2,1),""))))</f>
        <v>0</v>
      </c>
      <c r="J26" s="74">
        <v>5.9</v>
      </c>
      <c r="K26" s="180">
        <f>IF(G26=12,VLOOKUP(J26,'Бег 30 м'!$I$2:$J$74,2,1),IF(G26=11,VLOOKUP(J26,'Бег 30 м'!$L$2:$M$74,2,1),""))</f>
        <v>26</v>
      </c>
      <c r="L26" s="75">
        <v>9</v>
      </c>
      <c r="M26" s="180">
        <f>IF(G26=15,VLOOKUP(L26,'Подт Отж'!$Q$2:$R$72,2,1),IF(G26=14,VLOOKUP(L26,'Подт Отж'!$T$2:$U$72,2,1),IF(G26=13,VLOOKUP(L26,'Подт Отж'!$W$2:$X$72,2,1),IF(G26=12,VLOOKUP(L26,'Подт Отж'!$Z$2:$AA$72,2,1),IF(G26=11,VLOOKUP(L26,'Подт Отж'!$AC$2:$AD$72,2,1),"")))))</f>
        <v>12</v>
      </c>
      <c r="N26" s="75">
        <v>24</v>
      </c>
      <c r="O26" s="187">
        <f>IF(G26=15,VLOOKUP(N26,'Подъем туловища'!$P$2:$Q$72,2,1),IF(G26=14,VLOOKUP(N26,'Подъем туловища'!$S$2:$T$72,2,1),IF(G26=13,VLOOKUP(N26,'Подъем туловища'!$V$2:$W$72,2,1),IF(G26=12,VLOOKUP(N26,'Подъем туловища'!$Y$2:$Z$72,2,1),IF(G26=11,VLOOKUP(N26,'Подъем туловища'!$AB$2:$AC$72,2,1),"")))))</f>
        <v>37</v>
      </c>
      <c r="P26" s="75">
        <v>7</v>
      </c>
      <c r="Q26" s="180">
        <f>IF(G26=15,VLOOKUP(P26,'Наклон вперед'!$P$2:$Q$72,2,1),IF(G26=14,VLOOKUP(P26,'Наклон вперед'!$S$2:$T$72,2,1),IF(G26=13,VLOOKUP(P26,'Наклон вперед'!$V$2:$W$72,2,1),IF(G26=12,VLOOKUP(P26,'Наклон вперед'!$Y$2:$Z$72,2,1),IF(G26=11,VLOOKUP(P26,'Наклон вперед'!$AB$2:$AC$72,2,1),"")))))</f>
        <v>15</v>
      </c>
      <c r="R26" s="75">
        <v>160</v>
      </c>
      <c r="S26" s="180">
        <f>IF(G26=15,VLOOKUP(R26,'Прыжок с места'!$P$2:$Q$72,2,1),IF(G26=14,VLOOKUP(R26,'Прыжок с места'!$S$2:$T$72,2,1),IF(G26=13,VLOOKUP(R26,'Прыжок с места'!$V$2:$W$72,2,1),IF(G26=12,VLOOKUP(R26,'Прыжок с места'!$Y$2:$Z$72,2,1),IF(G26=11,VLOOKUP(R26,'Прыжок с места'!$AB$2:$AC$72,2,1),"")))))</f>
        <v>25</v>
      </c>
      <c r="T26" s="76">
        <f t="shared" si="6"/>
        <v>115</v>
      </c>
      <c r="U26" s="93">
        <f t="shared" si="8"/>
        <v>46</v>
      </c>
      <c r="W26" s="99"/>
      <c r="X26" s="98"/>
      <c r="Y26" s="167"/>
      <c r="Z26" s="99">
        <f t="shared" si="7"/>
        <v>115</v>
      </c>
      <c r="AA26" s="98">
        <f t="shared" si="9"/>
        <v>46</v>
      </c>
    </row>
    <row r="27" spans="1:27" x14ac:dyDescent="0.25">
      <c r="A27" s="71">
        <v>6</v>
      </c>
      <c r="B27" s="70" t="s">
        <v>211</v>
      </c>
      <c r="C27" s="71" t="s">
        <v>91</v>
      </c>
      <c r="D27" s="116" t="s">
        <v>200</v>
      </c>
      <c r="E27" s="71"/>
      <c r="F27" s="72">
        <v>40591</v>
      </c>
      <c r="G27" s="63">
        <f t="shared" si="5"/>
        <v>12</v>
      </c>
      <c r="H27" s="73"/>
      <c r="I27" s="77">
        <f>IF(G27=15,VLOOKUP(H27,'Бег 1000 м'!$N$2:$O$194,2,1),IF(G27=14,VLOOKUP(H27,'Бег 1000 м'!$Q$2:$R$194,2,1),IF(G27=13,VLOOKUP(H27,'Бег 1000 м'!$T$2:$U$204,2,1),IF(G27=12,VLOOKUP(H27,'Бег 1000 м'!$W$2:$X$214,2,1),""))))</f>
        <v>0</v>
      </c>
      <c r="J27" s="74">
        <v>5.7</v>
      </c>
      <c r="K27" s="180">
        <f>IF(G27=12,VLOOKUP(J27,'Бег 30 м'!$I$2:$J$74,2,1),IF(G27=11,VLOOKUP(J27,'Бег 30 м'!$L$2:$M$74,2,1),""))</f>
        <v>35</v>
      </c>
      <c r="L27" s="75">
        <v>2</v>
      </c>
      <c r="M27" s="180">
        <f>IF(G27=15,VLOOKUP(L27,'Подт Отж'!$Q$2:$R$72,2,1),IF(G27=14,VLOOKUP(L27,'Подт Отж'!$T$2:$U$72,2,1),IF(G27=13,VLOOKUP(L27,'Подт Отж'!$W$2:$X$72,2,1),IF(G27=12,VLOOKUP(L27,'Подт Отж'!$Z$2:$AA$72,2,1),IF(G27=11,VLOOKUP(L27,'Подт Отж'!$AC$2:$AD$72,2,1),"")))))</f>
        <v>2</v>
      </c>
      <c r="N27" s="75">
        <v>27</v>
      </c>
      <c r="O27" s="187">
        <f>IF(G27=15,VLOOKUP(N27,'Подъем туловища'!$P$2:$Q$72,2,1),IF(G27=14,VLOOKUP(N27,'Подъем туловища'!$S$2:$T$72,2,1),IF(G27=13,VLOOKUP(N27,'Подъем туловища'!$V$2:$W$72,2,1),IF(G27=12,VLOOKUP(N27,'Подъем туловища'!$Y$2:$Z$72,2,1),IF(G27=11,VLOOKUP(N27,'Подъем туловища'!$AB$2:$AC$72,2,1),"")))))</f>
        <v>44</v>
      </c>
      <c r="P27" s="75">
        <v>-2</v>
      </c>
      <c r="Q27" s="180">
        <f>IF(G27=15,VLOOKUP(P27,'Наклон вперед'!$P$2:$Q$72,2,1),IF(G27=14,VLOOKUP(P27,'Наклон вперед'!$S$2:$T$72,2,1),IF(G27=13,VLOOKUP(P27,'Наклон вперед'!$V$2:$W$72,2,1),IF(G27=12,VLOOKUP(P27,'Наклон вперед'!$Y$2:$Z$72,2,1),IF(G27=11,VLOOKUP(P27,'Наклон вперед'!$AB$2:$AC$72,2,1),"")))))</f>
        <v>2</v>
      </c>
      <c r="R27" s="75">
        <v>159</v>
      </c>
      <c r="S27" s="180">
        <f>IF(G27=15,VLOOKUP(R27,'Прыжок с места'!$P$2:$Q$72,2,1),IF(G27=14,VLOOKUP(R27,'Прыжок с места'!$S$2:$T$72,2,1),IF(G27=13,VLOOKUP(R27,'Прыжок с места'!$V$2:$W$72,2,1),IF(G27=12,VLOOKUP(R27,'Прыжок с места'!$Y$2:$Z$72,2,1),IF(G27=11,VLOOKUP(R27,'Прыжок с места'!$AB$2:$AC$72,2,1),"")))))</f>
        <v>24</v>
      </c>
      <c r="T27" s="76">
        <f t="shared" si="6"/>
        <v>107</v>
      </c>
      <c r="U27" s="93">
        <f t="shared" si="8"/>
        <v>51</v>
      </c>
      <c r="W27" s="99"/>
      <c r="X27" s="98"/>
      <c r="Y27" s="167"/>
      <c r="Z27" s="99">
        <f t="shared" si="7"/>
        <v>107</v>
      </c>
      <c r="AA27" s="98">
        <f t="shared" si="9"/>
        <v>51</v>
      </c>
    </row>
    <row r="28" spans="1:27" x14ac:dyDescent="0.25">
      <c r="A28" s="71">
        <v>7</v>
      </c>
      <c r="B28" s="70"/>
      <c r="C28" s="71"/>
      <c r="D28" s="116"/>
      <c r="E28" s="71"/>
      <c r="F28" s="72"/>
      <c r="G28" s="63"/>
      <c r="H28" s="73"/>
      <c r="I28" s="77"/>
      <c r="J28" s="74"/>
      <c r="K28" s="77"/>
      <c r="L28" s="75"/>
      <c r="M28" s="77"/>
      <c r="N28" s="75"/>
      <c r="O28" s="77"/>
      <c r="P28" s="75"/>
      <c r="Q28" s="77"/>
      <c r="R28" s="75"/>
      <c r="S28" s="77"/>
      <c r="T28" s="76"/>
      <c r="U28" s="93"/>
      <c r="W28" s="99"/>
      <c r="X28" s="98"/>
      <c r="Y28" s="167"/>
      <c r="Z28" s="99"/>
      <c r="AA28" s="98"/>
    </row>
    <row r="29" spans="1:27" ht="15.75" thickBot="1" x14ac:dyDescent="0.3">
      <c r="A29" s="71">
        <v>8</v>
      </c>
      <c r="B29" s="70"/>
      <c r="C29" s="71"/>
      <c r="D29" s="71"/>
      <c r="E29" s="71"/>
      <c r="F29" s="72"/>
      <c r="G29" s="63"/>
      <c r="H29" s="73"/>
      <c r="I29" s="77"/>
      <c r="J29" s="74"/>
      <c r="K29" s="77"/>
      <c r="L29" s="75"/>
      <c r="M29" s="77"/>
      <c r="N29" s="75"/>
      <c r="O29" s="77"/>
      <c r="P29" s="75"/>
      <c r="Q29" s="77"/>
      <c r="R29" s="75"/>
      <c r="S29" s="77"/>
      <c r="T29" s="76"/>
      <c r="U29" s="93"/>
      <c r="W29" s="99"/>
      <c r="X29" s="98"/>
      <c r="Y29" s="167"/>
      <c r="Z29" s="99"/>
      <c r="AA29" s="98"/>
    </row>
    <row r="30" spans="1:27" ht="24.95" customHeight="1" thickBot="1" x14ac:dyDescent="0.3">
      <c r="O30" s="210" t="s">
        <v>198</v>
      </c>
      <c r="P30" s="211"/>
      <c r="Q30" s="211"/>
      <c r="R30" s="211"/>
      <c r="S30" s="89"/>
      <c r="T30" s="88">
        <f>SUM(LARGE(T22:T29,{1,2,3,4,5}))</f>
        <v>535</v>
      </c>
      <c r="W30" s="99"/>
      <c r="X30" s="98"/>
      <c r="Y30" s="167"/>
      <c r="Z30" s="99"/>
      <c r="AA30" s="98"/>
    </row>
    <row r="31" spans="1:27" ht="15.75" thickBot="1" x14ac:dyDescent="0.3">
      <c r="W31" s="99"/>
      <c r="X31" s="98"/>
      <c r="Y31" s="167"/>
      <c r="Z31" s="99"/>
      <c r="AA31" s="98"/>
    </row>
    <row r="32" spans="1:27" ht="21.75" thickBot="1" x14ac:dyDescent="0.35">
      <c r="B32" s="212" t="s">
        <v>37</v>
      </c>
      <c r="C32" s="213"/>
      <c r="D32" s="90">
        <f>T17+T30</f>
        <v>1391</v>
      </c>
      <c r="H32" s="91" t="s">
        <v>7</v>
      </c>
      <c r="I32" s="87"/>
      <c r="J32" s="90">
        <f>многоборье!E7</f>
        <v>9</v>
      </c>
      <c r="K32" s="214" t="s">
        <v>183</v>
      </c>
      <c r="L32" s="215"/>
      <c r="W32" s="99"/>
      <c r="X32" s="98"/>
      <c r="Y32" s="167"/>
      <c r="Z32" s="99"/>
      <c r="AA32" s="98"/>
    </row>
    <row r="33" spans="1:27" ht="21" customHeight="1" x14ac:dyDescent="0.25">
      <c r="W33" s="99"/>
      <c r="X33" s="98"/>
      <c r="Y33" s="167"/>
      <c r="Z33" s="99"/>
      <c r="AA33" s="98"/>
    </row>
    <row r="34" spans="1:27" ht="20.100000000000001" customHeight="1" x14ac:dyDescent="0.3">
      <c r="A34" s="221" t="s">
        <v>39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166">
        <v>2</v>
      </c>
      <c r="W34" s="99"/>
      <c r="X34" s="98"/>
      <c r="Y34" s="167"/>
      <c r="Z34" s="99"/>
      <c r="AA34" s="98"/>
    </row>
    <row r="35" spans="1:27" ht="20.100000000000001" customHeight="1" x14ac:dyDescent="0.3">
      <c r="A35" s="221" t="s">
        <v>41</v>
      </c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W35" s="99"/>
      <c r="X35" s="98"/>
      <c r="Y35" s="167"/>
      <c r="Z35" s="99"/>
      <c r="AA35" s="98"/>
    </row>
    <row r="36" spans="1:27" ht="20.100000000000001" customHeight="1" x14ac:dyDescent="0.3">
      <c r="A36" s="81"/>
      <c r="B36" s="81"/>
      <c r="C36" s="81"/>
      <c r="D36" s="86" t="s">
        <v>40</v>
      </c>
      <c r="E36" s="86"/>
      <c r="F36" s="233" t="s">
        <v>225</v>
      </c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81"/>
      <c r="T36" s="81"/>
      <c r="W36" s="99"/>
      <c r="X36" s="98"/>
      <c r="Y36" s="167"/>
      <c r="Z36" s="99"/>
      <c r="AA36" s="98"/>
    </row>
    <row r="37" spans="1:27" ht="9" customHeight="1" x14ac:dyDescent="0.25">
      <c r="M37" s="30"/>
      <c r="W37" s="99"/>
      <c r="X37" s="98"/>
      <c r="Y37" s="167"/>
      <c r="Z37" s="99"/>
      <c r="AA37" s="98"/>
    </row>
    <row r="38" spans="1:27" ht="15" customHeight="1" x14ac:dyDescent="0.25">
      <c r="B38" s="8">
        <f>B5</f>
        <v>45079</v>
      </c>
      <c r="C38" s="8"/>
      <c r="D38" s="8"/>
      <c r="E38" s="8"/>
      <c r="L38" s="85" t="s">
        <v>38</v>
      </c>
      <c r="O38" s="85"/>
      <c r="Q38" s="85"/>
      <c r="R38" s="85"/>
      <c r="W38" s="99"/>
      <c r="X38" s="98"/>
      <c r="Y38" s="167"/>
      <c r="Z38" s="99"/>
      <c r="AA38" s="98"/>
    </row>
    <row r="39" spans="1:27" ht="16.5" customHeight="1" x14ac:dyDescent="0.25">
      <c r="A39" s="224" t="s">
        <v>0</v>
      </c>
      <c r="B39" s="225" t="s">
        <v>1</v>
      </c>
      <c r="C39" s="226" t="s">
        <v>34</v>
      </c>
      <c r="D39" s="229" t="s">
        <v>30</v>
      </c>
      <c r="E39" s="229" t="s">
        <v>31</v>
      </c>
      <c r="F39" s="224" t="s">
        <v>3</v>
      </c>
      <c r="G39" s="229" t="s">
        <v>8</v>
      </c>
      <c r="H39" s="225" t="s">
        <v>21</v>
      </c>
      <c r="I39" s="225"/>
      <c r="J39" s="232" t="s">
        <v>190</v>
      </c>
      <c r="K39" s="232"/>
      <c r="L39" s="216" t="s">
        <v>4</v>
      </c>
      <c r="M39" s="217"/>
      <c r="N39" s="216" t="s">
        <v>189</v>
      </c>
      <c r="O39" s="217"/>
      <c r="P39" s="216" t="s">
        <v>5</v>
      </c>
      <c r="Q39" s="217"/>
      <c r="R39" s="220" t="s">
        <v>23</v>
      </c>
      <c r="S39" s="220"/>
      <c r="T39" s="209" t="s">
        <v>42</v>
      </c>
      <c r="U39" s="209" t="s">
        <v>43</v>
      </c>
      <c r="W39" s="99"/>
      <c r="X39" s="98"/>
      <c r="Y39" s="167"/>
      <c r="Z39" s="99"/>
      <c r="AA39" s="98"/>
    </row>
    <row r="40" spans="1:27" ht="23.25" customHeight="1" x14ac:dyDescent="0.25">
      <c r="A40" s="224"/>
      <c r="B40" s="225"/>
      <c r="C40" s="227"/>
      <c r="D40" s="230"/>
      <c r="E40" s="230"/>
      <c r="F40" s="224"/>
      <c r="G40" s="230"/>
      <c r="H40" s="225"/>
      <c r="I40" s="225"/>
      <c r="J40" s="232"/>
      <c r="K40" s="232"/>
      <c r="L40" s="218"/>
      <c r="M40" s="219"/>
      <c r="N40" s="218"/>
      <c r="O40" s="219"/>
      <c r="P40" s="218"/>
      <c r="Q40" s="219"/>
      <c r="R40" s="220"/>
      <c r="S40" s="220"/>
      <c r="T40" s="209"/>
      <c r="U40" s="209"/>
      <c r="W40" s="99"/>
      <c r="X40" s="98"/>
      <c r="Y40" s="167"/>
      <c r="Z40" s="99"/>
      <c r="AA40" s="98"/>
    </row>
    <row r="41" spans="1:27" x14ac:dyDescent="0.25">
      <c r="A41" s="224"/>
      <c r="B41" s="225"/>
      <c r="C41" s="228"/>
      <c r="D41" s="231"/>
      <c r="E41" s="231"/>
      <c r="F41" s="224"/>
      <c r="G41" s="231"/>
      <c r="H41" s="77" t="s">
        <v>32</v>
      </c>
      <c r="I41" s="77" t="s">
        <v>9</v>
      </c>
      <c r="J41" s="78" t="s">
        <v>32</v>
      </c>
      <c r="K41" s="78" t="s">
        <v>9</v>
      </c>
      <c r="L41" s="78" t="s">
        <v>32</v>
      </c>
      <c r="M41" s="78" t="s">
        <v>9</v>
      </c>
      <c r="N41" s="78" t="s">
        <v>32</v>
      </c>
      <c r="O41" s="78" t="s">
        <v>9</v>
      </c>
      <c r="P41" s="78" t="s">
        <v>32</v>
      </c>
      <c r="Q41" s="78" t="s">
        <v>9</v>
      </c>
      <c r="R41" s="78" t="s">
        <v>32</v>
      </c>
      <c r="S41" s="78" t="s">
        <v>9</v>
      </c>
      <c r="T41" s="209"/>
      <c r="U41" s="209"/>
      <c r="W41" s="99"/>
      <c r="X41" s="98"/>
      <c r="Y41" s="167"/>
      <c r="Z41" s="99"/>
      <c r="AA41" s="98"/>
    </row>
    <row r="42" spans="1:27" ht="15.75" customHeight="1" x14ac:dyDescent="0.25">
      <c r="A42" s="71">
        <v>1</v>
      </c>
      <c r="B42" s="70" t="s">
        <v>212</v>
      </c>
      <c r="C42" s="71" t="s">
        <v>90</v>
      </c>
      <c r="D42" s="174" t="s">
        <v>218</v>
      </c>
      <c r="E42" s="71"/>
      <c r="F42" s="72">
        <v>40618</v>
      </c>
      <c r="G42" s="63">
        <f>DATEDIF(F42,$B$5,"y")</f>
        <v>12</v>
      </c>
      <c r="H42" s="73"/>
      <c r="I42" s="77">
        <f>IF(G42=15,VLOOKUP(H42,'Бег 1000 м'!$A$2:$B$200,2,1),IF(G42=14,VLOOKUP(H42,'Бег 1000 м'!$D$2:$E$200,2,1),IF(G42=13,VLOOKUP(H42,'Бег 1000 м'!$G$2:$H$200,2,1),IF(G42=12,VLOOKUP(H42,'Бег 1000 м'!$J$2:$K$200,2,1),""))))</f>
        <v>0</v>
      </c>
      <c r="J42" s="74">
        <v>5.7</v>
      </c>
      <c r="K42" s="180">
        <f>IF(G42=12,VLOOKUP(J42,'Бег 30 м'!$B$2:$C$74,2,1),IF(G42=11,VLOOKUP(J42,'Бег 30 м'!$E$2:$F$74,2,1),""))</f>
        <v>22</v>
      </c>
      <c r="L42" s="75">
        <v>0</v>
      </c>
      <c r="M42" s="180">
        <f>IF(G42=15,VLOOKUP(L42,'Подт Отж'!$A$2:$B$72,2,1),IF(G42=14,VLOOKUP(L42,'Подт Отж'!$D$2:$E$72,2,1),IF(G42=13,VLOOKUP(L42,'Подт Отж'!$G$2:$H$72,2,1),IF(G42=12,VLOOKUP(L42,'Подт Отж'!$J$2:$K$72,2,1),IF(G42=11,VLOOKUP(L42,'Подт Отж'!$M$2:$N$72,2,1),""))))
)</f>
        <v>0</v>
      </c>
      <c r="N42" s="75">
        <v>23</v>
      </c>
      <c r="O42" s="181">
        <f>IF(G42=15,VLOOKUP(N42,'Подъем туловища'!$A$2:$B$72,2,1),IF(G42=14,VLOOKUP(N42,'Подъем туловища'!$D$2:$E$72,2,1),IF(G42=13,VLOOKUP(N42,'Подъем туловища'!$G$2:$H$72,2,1),IF(G42=12,VLOOKUP(N42,'Подъем туловища'!$J$2:$K$72,2,1),IF(G42=11,VLOOKUP(N42,'Подъем туловища'!$M$2:$N$72,2,1),"")))))</f>
        <v>30</v>
      </c>
      <c r="P42" s="75">
        <v>4</v>
      </c>
      <c r="Q42" s="180">
        <f>IF(G42=15,VLOOKUP(P42,'Наклон вперед'!$A$2:$B$72,2,1),IF(G42=14,VLOOKUP(P42,'Наклон вперед'!$D$2:$E$72,2,1),IF(G42=13,VLOOKUP(P42,'Наклон вперед'!$G$2:$H$72,2,1),IF(G42=12,VLOOKUP(P42,'Наклон вперед'!$J$2:$K$72,2,1),IF(G42=11,VLOOKUP(P42,'Наклон вперед'!$M$2:$N$72,2,1),"")))))</f>
        <v>18</v>
      </c>
      <c r="R42" s="75">
        <v>155</v>
      </c>
      <c r="S42" s="180">
        <f>IF(G42=15,VLOOKUP(R42,'Прыжок с места'!$A$2:$B$72,2,1),IF(G42=14,VLOOKUP(R42,'Прыжок с места'!$D$2:$E$72,2,1),IF(G42=13,VLOOKUP(R42,'Прыжок с места'!$G$2:$H$72,2,1),IF(G42=12,VLOOKUP(R42,'Прыжок с места'!$J$2:$K$72,2,1),IF(G42=11,VLOOKUP(R42,'Прыжок с места'!$M$2:$N$72,2,1),"")))))</f>
        <v>13</v>
      </c>
      <c r="T42" s="76">
        <f t="shared" ref="T42:T47" si="10">SUM(I42,K42,M42,O42,Q42,S42,)</f>
        <v>83</v>
      </c>
      <c r="U42" s="93">
        <f>X42</f>
        <v>56</v>
      </c>
      <c r="W42" s="99">
        <f t="shared" si="3"/>
        <v>83</v>
      </c>
      <c r="X42" s="98">
        <f t="shared" si="4"/>
        <v>56</v>
      </c>
      <c r="Y42" s="167"/>
      <c r="Z42" s="99"/>
      <c r="AA42" s="98"/>
    </row>
    <row r="43" spans="1:27" x14ac:dyDescent="0.25">
      <c r="A43" s="71">
        <v>2</v>
      </c>
      <c r="B43" s="70" t="s">
        <v>213</v>
      </c>
      <c r="C43" s="71" t="s">
        <v>90</v>
      </c>
      <c r="D43" s="174" t="s">
        <v>218</v>
      </c>
      <c r="E43" s="71"/>
      <c r="F43" s="72">
        <v>40833</v>
      </c>
      <c r="G43" s="63">
        <f t="shared" ref="G43:G47" si="11">DATEDIF(F43,$B$5,"y")</f>
        <v>11</v>
      </c>
      <c r="H43" s="73"/>
      <c r="I43" s="77" t="str">
        <f>IF(G43=15,VLOOKUP(H43,'Бег 1000 м'!$A$2:$B$200,2,1),IF(G43=14,VLOOKUP(H43,'Бег 1000 м'!$D$2:$E$200,2,1),IF(G43=13,VLOOKUP(H43,'Бег 1000 м'!$G$2:$H$200,2,1),IF(G43=12,VLOOKUP(H43,'Бег 1000 м'!$J$2:$K$200,2,1),""))))</f>
        <v/>
      </c>
      <c r="J43" s="74">
        <v>5.5</v>
      </c>
      <c r="K43" s="180">
        <f>IF(G43=12,VLOOKUP(J43,'Бег 30 м'!$B$2:$C$74,2,1),IF(G43=11,VLOOKUP(J43,'Бег 30 м'!$E$2:$F$74,2,1),""))</f>
        <v>40</v>
      </c>
      <c r="L43" s="75">
        <v>6</v>
      </c>
      <c r="M43" s="180">
        <f>IF(G43=15,VLOOKUP(L43,'Подт Отж'!$A$2:$B$72,2,1),IF(G43=14,VLOOKUP(L43,'Подт Отж'!$D$2:$E$72,2,1),IF(G43=13,VLOOKUP(L43,'Подт Отж'!$G$2:$H$72,2,1),IF(G43=12,VLOOKUP(L43,'Подт Отж'!$J$2:$K$72,2,1),IF(G43=11,VLOOKUP(L43,'Подт Отж'!$M$2:$N$72,2,1),""))))
)</f>
        <v>33</v>
      </c>
      <c r="N43" s="75">
        <v>23</v>
      </c>
      <c r="O43" s="187">
        <f>IF(G43=15,VLOOKUP(N43,'Подъем туловища'!$A$2:$B$72,2,1),IF(G43=14,VLOOKUP(N43,'Подъем туловища'!$D$2:$E$72,2,1),IF(G43=13,VLOOKUP(N43,'Подъем туловища'!$G$2:$H$72,2,1),IF(G43=12,VLOOKUP(N43,'Подъем туловища'!$J$2:$K$72,2,1),IF(G43=11,VLOOKUP(N43,'Подъем туловища'!$M$2:$N$72,2,1),"")))))</f>
        <v>35</v>
      </c>
      <c r="P43" s="75">
        <v>-10</v>
      </c>
      <c r="Q43" s="180">
        <f>IF(G43=15,VLOOKUP(P43,'Наклон вперед'!$A$2:$B$72,2,1),IF(G43=14,VLOOKUP(P43,'Наклон вперед'!$D$2:$E$72,2,1),IF(G43=13,VLOOKUP(P43,'Наклон вперед'!$G$2:$H$72,2,1),IF(G43=12,VLOOKUP(P43,'Наклон вперед'!$J$2:$K$72,2,1),IF(G43=11,VLOOKUP(P43,'Наклон вперед'!$M$2:$N$72,2,1),"")))))</f>
        <v>0</v>
      </c>
      <c r="R43" s="75">
        <v>176</v>
      </c>
      <c r="S43" s="180">
        <f>IF(G43=15,VLOOKUP(R43,'Прыжок с места'!$A$2:$B$72,2,1),IF(G43=14,VLOOKUP(R43,'Прыжок с места'!$D$2:$E$72,2,1),IF(G43=13,VLOOKUP(R43,'Прыжок с места'!$G$2:$H$72,2,1),IF(G43=12,VLOOKUP(R43,'Прыжок с места'!$J$2:$K$72,2,1),IF(G43=11,VLOOKUP(R43,'Прыжок с места'!$M$2:$N$72,2,1),"")))))</f>
        <v>28</v>
      </c>
      <c r="T43" s="76">
        <f t="shared" si="10"/>
        <v>136</v>
      </c>
      <c r="U43" s="93">
        <f t="shared" ref="U43:U47" si="12">X43</f>
        <v>35</v>
      </c>
      <c r="W43" s="99">
        <f t="shared" si="3"/>
        <v>136</v>
      </c>
      <c r="X43" s="98">
        <f t="shared" si="4"/>
        <v>35</v>
      </c>
      <c r="Y43" s="167"/>
      <c r="Z43" s="99"/>
      <c r="AA43" s="98"/>
    </row>
    <row r="44" spans="1:27" x14ac:dyDescent="0.25">
      <c r="A44" s="71">
        <v>3</v>
      </c>
      <c r="B44" s="70" t="s">
        <v>214</v>
      </c>
      <c r="C44" s="71" t="s">
        <v>90</v>
      </c>
      <c r="D44" s="174" t="s">
        <v>218</v>
      </c>
      <c r="E44" s="71"/>
      <c r="F44" s="72">
        <v>40591</v>
      </c>
      <c r="G44" s="63">
        <f t="shared" si="11"/>
        <v>12</v>
      </c>
      <c r="H44" s="73"/>
      <c r="I44" s="77">
        <f>IF(G44=15,VLOOKUP(H44,'Бег 1000 м'!$A$2:$B$200,2,1),IF(G44=14,VLOOKUP(H44,'Бег 1000 м'!$D$2:$E$200,2,1),IF(G44=13,VLOOKUP(H44,'Бег 1000 м'!$G$2:$H$200,2,1),IF(G44=12,VLOOKUP(H44,'Бег 1000 м'!$J$2:$K$200,2,1),""))))</f>
        <v>0</v>
      </c>
      <c r="J44" s="74">
        <v>5</v>
      </c>
      <c r="K44" s="180">
        <f>IF(G44=12,VLOOKUP(J44,'Бег 30 м'!$B$2:$C$74,2,1),IF(G44=11,VLOOKUP(J44,'Бег 30 м'!$E$2:$F$74,2,1),""))</f>
        <v>53</v>
      </c>
      <c r="L44" s="75">
        <v>1</v>
      </c>
      <c r="M44" s="180">
        <f>IF(G44=15,VLOOKUP(L44,'Подт Отж'!$A$2:$B$72,2,1),IF(G44=14,VLOOKUP(L44,'Подт Отж'!$D$2:$E$72,2,1),IF(G44=13,VLOOKUP(L44,'Подт Отж'!$G$2:$H$72,2,1),IF(G44=12,VLOOKUP(L44,'Подт Отж'!$J$2:$K$72,2,1),IF(G44=11,VLOOKUP(L44,'Подт Отж'!$M$2:$N$72,2,1),""))))
)</f>
        <v>10</v>
      </c>
      <c r="N44" s="75">
        <v>26</v>
      </c>
      <c r="O44" s="187">
        <f>IF(G44=15,VLOOKUP(N44,'Подъем туловища'!$A$2:$B$72,2,1),IF(G44=14,VLOOKUP(N44,'Подъем туловища'!$D$2:$E$72,2,1),IF(G44=13,VLOOKUP(N44,'Подъем туловища'!$G$2:$H$72,2,1),IF(G44=12,VLOOKUP(N44,'Подъем туловища'!$J$2:$K$72,2,1),IF(G44=11,VLOOKUP(N44,'Подъем туловища'!$M$2:$N$72,2,1),"")))))</f>
        <v>36</v>
      </c>
      <c r="P44" s="75">
        <v>-4</v>
      </c>
      <c r="Q44" s="180">
        <f>IF(G44=15,VLOOKUP(P44,'Наклон вперед'!$A$2:$B$72,2,1),IF(G44=14,VLOOKUP(P44,'Наклон вперед'!$D$2:$E$72,2,1),IF(G44=13,VLOOKUP(P44,'Наклон вперед'!$G$2:$H$72,2,1),IF(G44=12,VLOOKUP(P44,'Наклон вперед'!$J$2:$K$72,2,1),IF(G44=11,VLOOKUP(P44,'Наклон вперед'!$M$2:$N$72,2,1),"")))))</f>
        <v>2</v>
      </c>
      <c r="R44" s="75">
        <v>185</v>
      </c>
      <c r="S44" s="180">
        <f>IF(G44=15,VLOOKUP(R44,'Прыжок с места'!$A$2:$B$72,2,1),IF(G44=14,VLOOKUP(R44,'Прыжок с места'!$D$2:$E$72,2,1),IF(G44=13,VLOOKUP(R44,'Прыжок с места'!$G$2:$H$72,2,1),IF(G44=12,VLOOKUP(R44,'Прыжок с места'!$J$2:$K$72,2,1),IF(G44=11,VLOOKUP(R44,'Прыжок с места'!$M$2:$N$72,2,1),"")))))</f>
        <v>27</v>
      </c>
      <c r="T44" s="76">
        <f t="shared" si="10"/>
        <v>128</v>
      </c>
      <c r="U44" s="93">
        <f t="shared" si="12"/>
        <v>38</v>
      </c>
      <c r="W44" s="99">
        <f t="shared" si="3"/>
        <v>128</v>
      </c>
      <c r="X44" s="98">
        <f t="shared" si="4"/>
        <v>38</v>
      </c>
      <c r="Y44" s="167"/>
      <c r="Z44" s="99"/>
      <c r="AA44" s="98"/>
    </row>
    <row r="45" spans="1:27" x14ac:dyDescent="0.25">
      <c r="A45" s="71">
        <v>4</v>
      </c>
      <c r="B45" s="70" t="s">
        <v>215</v>
      </c>
      <c r="C45" s="71" t="s">
        <v>90</v>
      </c>
      <c r="D45" s="174" t="s">
        <v>218</v>
      </c>
      <c r="E45" s="71"/>
      <c r="F45" s="72">
        <v>40827</v>
      </c>
      <c r="G45" s="63">
        <f t="shared" si="11"/>
        <v>11</v>
      </c>
      <c r="H45" s="73"/>
      <c r="I45" s="77" t="str">
        <f>IF(G45=15,VLOOKUP(H45,'Бег 1000 м'!$A$2:$B$200,2,1),IF(G45=14,VLOOKUP(H45,'Бег 1000 м'!$D$2:$E$200,2,1),IF(G45=13,VLOOKUP(H45,'Бег 1000 м'!$G$2:$H$200,2,1),IF(G45=12,VLOOKUP(H45,'Бег 1000 м'!$J$2:$K$200,2,1),""))))</f>
        <v/>
      </c>
      <c r="J45" s="74">
        <v>5.3</v>
      </c>
      <c r="K45" s="180">
        <f>IF(G45=12,VLOOKUP(J45,'Бег 30 м'!$B$2:$C$74,2,1),IF(G45=11,VLOOKUP(J45,'Бег 30 м'!$E$2:$F$74,2,1),""))</f>
        <v>50</v>
      </c>
      <c r="L45" s="75">
        <v>1</v>
      </c>
      <c r="M45" s="180">
        <f>IF(G45=15,VLOOKUP(L45,'Подт Отж'!$A$2:$B$72,2,1),IF(G45=14,VLOOKUP(L45,'Подт Отж'!$D$2:$E$72,2,1),IF(G45=13,VLOOKUP(L45,'Подт Отж'!$G$2:$H$72,2,1),IF(G45=12,VLOOKUP(L45,'Подт Отж'!$J$2:$K$72,2,1),IF(G45=11,VLOOKUP(L45,'Подт Отж'!$M$2:$N$72,2,1),""))))
)</f>
        <v>13</v>
      </c>
      <c r="N45" s="75">
        <v>23</v>
      </c>
      <c r="O45" s="187">
        <f>IF(G45=15,VLOOKUP(N45,'Подъем туловища'!$A$2:$B$72,2,1),IF(G45=14,VLOOKUP(N45,'Подъем туловища'!$D$2:$E$72,2,1),IF(G45=13,VLOOKUP(N45,'Подъем туловища'!$G$2:$H$72,2,1),IF(G45=12,VLOOKUP(N45,'Подъем туловища'!$J$2:$K$72,2,1),IF(G45=11,VLOOKUP(N45,'Подъем туловища'!$M$2:$N$72,2,1),"")))))</f>
        <v>35</v>
      </c>
      <c r="P45" s="75">
        <v>1</v>
      </c>
      <c r="Q45" s="180">
        <f>IF(G45=15,VLOOKUP(P45,'Наклон вперед'!$A$2:$B$72,2,1),IF(G45=14,VLOOKUP(P45,'Наклон вперед'!$D$2:$E$72,2,1),IF(G45=13,VLOOKUP(P45,'Наклон вперед'!$G$2:$H$72,2,1),IF(G45=12,VLOOKUP(P45,'Наклон вперед'!$J$2:$K$72,2,1),IF(G45=11,VLOOKUP(P45,'Наклон вперед'!$M$2:$N$72,2,1),"")))))</f>
        <v>12</v>
      </c>
      <c r="R45" s="75">
        <v>178</v>
      </c>
      <c r="S45" s="180">
        <f>IF(G45=15,VLOOKUP(R45,'Прыжок с места'!$A$2:$B$72,2,1),IF(G45=14,VLOOKUP(R45,'Прыжок с места'!$D$2:$E$72,2,1),IF(G45=13,VLOOKUP(R45,'Прыжок с места'!$G$2:$H$72,2,1),IF(G45=12,VLOOKUP(R45,'Прыжок с места'!$J$2:$K$72,2,1),IF(G45=11,VLOOKUP(R45,'Прыжок с места'!$M$2:$N$72,2,1),"")))))</f>
        <v>29</v>
      </c>
      <c r="T45" s="76">
        <f t="shared" si="10"/>
        <v>139</v>
      </c>
      <c r="U45" s="93">
        <f t="shared" si="12"/>
        <v>33</v>
      </c>
      <c r="W45" s="99">
        <f t="shared" si="3"/>
        <v>139</v>
      </c>
      <c r="X45" s="98">
        <f t="shared" si="4"/>
        <v>33</v>
      </c>
      <c r="Y45" s="167"/>
      <c r="Z45" s="99"/>
      <c r="AA45" s="98"/>
    </row>
    <row r="46" spans="1:27" x14ac:dyDescent="0.25">
      <c r="A46" s="71">
        <v>5</v>
      </c>
      <c r="B46" s="70" t="s">
        <v>216</v>
      </c>
      <c r="C46" s="71" t="s">
        <v>90</v>
      </c>
      <c r="D46" s="174" t="s">
        <v>218</v>
      </c>
      <c r="E46" s="71"/>
      <c r="F46" s="72">
        <v>40873</v>
      </c>
      <c r="G46" s="63">
        <f t="shared" si="11"/>
        <v>11</v>
      </c>
      <c r="H46" s="73"/>
      <c r="I46" s="77" t="str">
        <f>IF(G46=15,VLOOKUP(H46,'Бег 1000 м'!$A$2:$B$200,2,1),IF(G46=14,VLOOKUP(H46,'Бег 1000 м'!$D$2:$E$200,2,1),IF(G46=13,VLOOKUP(H46,'Бег 1000 м'!$G$2:$H$200,2,1),IF(G46=12,VLOOKUP(H46,'Бег 1000 м'!$J$2:$K$200,2,1),""))))</f>
        <v/>
      </c>
      <c r="J46" s="74">
        <v>5.4</v>
      </c>
      <c r="K46" s="180">
        <f>IF(G46=12,VLOOKUP(J46,'Бег 30 м'!$B$2:$C$74,2,1),IF(G46=11,VLOOKUP(J46,'Бег 30 м'!$E$2:$F$74,2,1),""))</f>
        <v>45</v>
      </c>
      <c r="L46" s="75">
        <v>2</v>
      </c>
      <c r="M46" s="180">
        <f>IF(G46=15,VLOOKUP(L46,'Подт Отж'!$A$2:$B$72,2,1),IF(G46=14,VLOOKUP(L46,'Подт Отж'!$D$2:$E$72,2,1),IF(G46=13,VLOOKUP(L46,'Подт Отж'!$G$2:$H$72,2,1),IF(G46=12,VLOOKUP(L46,'Подт Отж'!$J$2:$K$72,2,1),IF(G46=11,VLOOKUP(L46,'Подт Отж'!$M$2:$N$72,2,1),""))))
)</f>
        <v>17</v>
      </c>
      <c r="N46" s="75">
        <v>20</v>
      </c>
      <c r="O46" s="187">
        <f>IF(G46=15,VLOOKUP(N46,'Подъем туловища'!$A$2:$B$72,2,1),IF(G46=14,VLOOKUP(N46,'Подъем туловища'!$D$2:$E$72,2,1),IF(G46=13,VLOOKUP(N46,'Подъем туловища'!$G$2:$H$72,2,1),IF(G46=12,VLOOKUP(N46,'Подъем туловища'!$J$2:$K$72,2,1),IF(G46=11,VLOOKUP(N46,'Подъем туловища'!$M$2:$N$72,2,1),"")))))</f>
        <v>29</v>
      </c>
      <c r="P46" s="75">
        <v>2</v>
      </c>
      <c r="Q46" s="180">
        <f>IF(G46=15,VLOOKUP(P46,'Наклон вперед'!$A$2:$B$72,2,1),IF(G46=14,VLOOKUP(P46,'Наклон вперед'!$D$2:$E$72,2,1),IF(G46=13,VLOOKUP(P46,'Наклон вперед'!$G$2:$H$72,2,1),IF(G46=12,VLOOKUP(P46,'Наклон вперед'!$J$2:$K$72,2,1),IF(G46=11,VLOOKUP(P46,'Наклон вперед'!$M$2:$N$72,2,1),"")))))</f>
        <v>15</v>
      </c>
      <c r="R46" s="75">
        <v>165</v>
      </c>
      <c r="S46" s="180">
        <f>IF(G46=15,VLOOKUP(R46,'Прыжок с места'!$A$2:$B$72,2,1),IF(G46=14,VLOOKUP(R46,'Прыжок с места'!$D$2:$E$72,2,1),IF(G46=13,VLOOKUP(R46,'Прыжок с места'!$G$2:$H$72,2,1),IF(G46=12,VLOOKUP(R46,'Прыжок с места'!$J$2:$K$72,2,1),IF(G46=11,VLOOKUP(R46,'Прыжок с места'!$M$2:$N$72,2,1),"")))))</f>
        <v>22</v>
      </c>
      <c r="T46" s="76">
        <f t="shared" si="10"/>
        <v>128</v>
      </c>
      <c r="U46" s="93">
        <f t="shared" si="12"/>
        <v>38</v>
      </c>
      <c r="W46" s="99">
        <f t="shared" si="3"/>
        <v>128</v>
      </c>
      <c r="X46" s="98">
        <f t="shared" si="4"/>
        <v>38</v>
      </c>
      <c r="Y46" s="167"/>
      <c r="Z46" s="99"/>
      <c r="AA46" s="98"/>
    </row>
    <row r="47" spans="1:27" x14ac:dyDescent="0.25">
      <c r="A47" s="71">
        <v>6</v>
      </c>
      <c r="B47" s="70" t="s">
        <v>217</v>
      </c>
      <c r="C47" s="71" t="s">
        <v>90</v>
      </c>
      <c r="D47" s="174" t="s">
        <v>218</v>
      </c>
      <c r="E47" s="71"/>
      <c r="F47" s="72">
        <v>40730</v>
      </c>
      <c r="G47" s="63">
        <f t="shared" si="11"/>
        <v>11</v>
      </c>
      <c r="H47" s="73"/>
      <c r="I47" s="77" t="str">
        <f>IF(G47=15,VLOOKUP(H47,'Бег 1000 м'!$A$2:$B$200,2,1),IF(G47=14,VLOOKUP(H47,'Бег 1000 м'!$D$2:$E$200,2,1),IF(G47=13,VLOOKUP(H47,'Бег 1000 м'!$G$2:$H$200,2,1),IF(G47=12,VLOOKUP(H47,'Бег 1000 м'!$J$2:$K$200,2,1),""))))</f>
        <v/>
      </c>
      <c r="J47" s="74">
        <v>5.8</v>
      </c>
      <c r="K47" s="180">
        <f>IF(G47=12,VLOOKUP(J47,'Бег 30 м'!$B$2:$C$74,2,1),IF(G47=11,VLOOKUP(J47,'Бег 30 м'!$E$2:$F$74,2,1),""))</f>
        <v>29</v>
      </c>
      <c r="L47" s="75">
        <v>0</v>
      </c>
      <c r="M47" s="180">
        <f>IF(G47=15,VLOOKUP(L47,'Подт Отж'!$A$2:$B$72,2,1),IF(G47=14,VLOOKUP(L47,'Подт Отж'!$D$2:$E$72,2,1),IF(G47=13,VLOOKUP(L47,'Подт Отж'!$G$2:$H$72,2,1),IF(G47=12,VLOOKUP(L47,'Подт Отж'!$J$2:$K$72,2,1),IF(G47=11,VLOOKUP(L47,'Подт Отж'!$M$2:$N$72,2,1),""))))
)</f>
        <v>0</v>
      </c>
      <c r="N47" s="75">
        <v>15</v>
      </c>
      <c r="O47" s="187">
        <f>IF(G47=15,VLOOKUP(N47,'Подъем туловища'!$A$2:$B$72,2,1),IF(G47=14,VLOOKUP(N47,'Подъем туловища'!$D$2:$E$72,2,1),IF(G47=13,VLOOKUP(N47,'Подъем туловища'!$G$2:$H$72,2,1),IF(G47=12,VLOOKUP(N47,'Подъем туловища'!$J$2:$K$72,2,1),IF(G47=11,VLOOKUP(N47,'Подъем туловища'!$M$2:$N$72,2,1),"")))))</f>
        <v>19</v>
      </c>
      <c r="P47" s="75">
        <v>-2</v>
      </c>
      <c r="Q47" s="180">
        <f>IF(G47=15,VLOOKUP(P47,'Наклон вперед'!$A$2:$B$72,2,1),IF(G47=14,VLOOKUP(P47,'Наклон вперед'!$D$2:$E$72,2,1),IF(G47=13,VLOOKUP(P47,'Наклон вперед'!$G$2:$H$72,2,1),IF(G47=12,VLOOKUP(P47,'Наклон вперед'!$J$2:$K$72,2,1),IF(G47=11,VLOOKUP(P47,'Наклон вперед'!$M$2:$N$72,2,1),"")))))</f>
        <v>5</v>
      </c>
      <c r="R47" s="75">
        <v>158</v>
      </c>
      <c r="S47" s="180">
        <f>IF(G47=15,VLOOKUP(R47,'Прыжок с места'!$A$2:$B$72,2,1),IF(G47=14,VLOOKUP(R47,'Прыжок с места'!$D$2:$E$72,2,1),IF(G47=13,VLOOKUP(R47,'Прыжок с места'!$G$2:$H$72,2,1),IF(G47=12,VLOOKUP(R47,'Прыжок с места'!$J$2:$K$72,2,1),IF(G47=11,VLOOKUP(R47,'Прыжок с места'!$M$2:$N$72,2,1),"")))))</f>
        <v>19</v>
      </c>
      <c r="T47" s="76">
        <f t="shared" si="10"/>
        <v>72</v>
      </c>
      <c r="U47" s="93">
        <f t="shared" si="12"/>
        <v>58</v>
      </c>
      <c r="W47" s="99">
        <f t="shared" si="3"/>
        <v>72</v>
      </c>
      <c r="X47" s="98">
        <f t="shared" si="4"/>
        <v>58</v>
      </c>
      <c r="Y47" s="167"/>
      <c r="Z47" s="99"/>
      <c r="AA47" s="98"/>
    </row>
    <row r="48" spans="1:27" x14ac:dyDescent="0.25">
      <c r="A48" s="71">
        <v>7</v>
      </c>
      <c r="B48" s="70"/>
      <c r="C48" s="71"/>
      <c r="D48" s="116"/>
      <c r="E48" s="71"/>
      <c r="F48" s="72"/>
      <c r="G48" s="63"/>
      <c r="H48" s="73"/>
      <c r="I48" s="77"/>
      <c r="J48" s="74"/>
      <c r="K48" s="77"/>
      <c r="L48" s="75"/>
      <c r="M48" s="77"/>
      <c r="N48" s="75"/>
      <c r="O48" s="77"/>
      <c r="P48" s="75"/>
      <c r="Q48" s="77"/>
      <c r="R48" s="75"/>
      <c r="S48" s="77"/>
      <c r="T48" s="76"/>
      <c r="U48" s="93"/>
      <c r="W48" s="99"/>
      <c r="X48" s="98"/>
      <c r="Y48" s="167"/>
      <c r="Z48" s="99"/>
      <c r="AA48" s="98"/>
    </row>
    <row r="49" spans="1:27" ht="15.75" thickBot="1" x14ac:dyDescent="0.3">
      <c r="A49" s="71">
        <v>8</v>
      </c>
      <c r="B49" s="70"/>
      <c r="C49" s="71"/>
      <c r="D49" s="116"/>
      <c r="E49" s="71"/>
      <c r="F49" s="72"/>
      <c r="G49" s="63"/>
      <c r="H49" s="73"/>
      <c r="I49" s="77"/>
      <c r="J49" s="74"/>
      <c r="K49" s="77"/>
      <c r="L49" s="75"/>
      <c r="M49" s="77"/>
      <c r="N49" s="75"/>
      <c r="O49" s="82"/>
      <c r="P49" s="83"/>
      <c r="Q49" s="82"/>
      <c r="R49" s="83"/>
      <c r="S49" s="82"/>
      <c r="T49" s="84"/>
      <c r="U49" s="93"/>
      <c r="W49" s="99"/>
      <c r="X49" s="98"/>
      <c r="Y49" s="167"/>
      <c r="Z49" s="99"/>
      <c r="AA49" s="98"/>
    </row>
    <row r="50" spans="1:27" ht="24.95" customHeight="1" thickBot="1" x14ac:dyDescent="0.3">
      <c r="K50" s="29"/>
      <c r="O50" s="210" t="s">
        <v>198</v>
      </c>
      <c r="P50" s="211"/>
      <c r="Q50" s="211"/>
      <c r="R50" s="211"/>
      <c r="S50" s="89"/>
      <c r="T50" s="88">
        <f>SUM(LARGE(T42:T49,{1,2,3,4,5}))</f>
        <v>614</v>
      </c>
      <c r="W50" s="99"/>
      <c r="X50" s="98"/>
      <c r="Y50" s="167"/>
      <c r="Z50" s="99"/>
      <c r="AA50" s="98"/>
    </row>
    <row r="51" spans="1:27" x14ac:dyDescent="0.25">
      <c r="W51" s="99"/>
      <c r="X51" s="98"/>
      <c r="Y51" s="167"/>
      <c r="Z51" s="99"/>
      <c r="AA51" s="98"/>
    </row>
    <row r="52" spans="1:27" ht="15" customHeight="1" x14ac:dyDescent="0.25">
      <c r="A52" s="224" t="s">
        <v>0</v>
      </c>
      <c r="B52" s="225" t="s">
        <v>1</v>
      </c>
      <c r="C52" s="226" t="s">
        <v>34</v>
      </c>
      <c r="D52" s="229" t="s">
        <v>30</v>
      </c>
      <c r="E52" s="229" t="s">
        <v>31</v>
      </c>
      <c r="F52" s="224" t="s">
        <v>3</v>
      </c>
      <c r="G52" s="229" t="s">
        <v>8</v>
      </c>
      <c r="H52" s="225" t="s">
        <v>21</v>
      </c>
      <c r="I52" s="225"/>
      <c r="J52" s="232" t="s">
        <v>190</v>
      </c>
      <c r="K52" s="232"/>
      <c r="L52" s="216" t="s">
        <v>29</v>
      </c>
      <c r="M52" s="217"/>
      <c r="N52" s="216" t="s">
        <v>189</v>
      </c>
      <c r="O52" s="217"/>
      <c r="P52" s="216" t="s">
        <v>5</v>
      </c>
      <c r="Q52" s="217"/>
      <c r="R52" s="220" t="s">
        <v>23</v>
      </c>
      <c r="S52" s="220"/>
      <c r="T52" s="209" t="s">
        <v>42</v>
      </c>
      <c r="U52" s="209" t="s">
        <v>43</v>
      </c>
      <c r="W52" s="99"/>
      <c r="X52" s="98"/>
      <c r="Y52" s="167"/>
      <c r="Z52" s="99"/>
      <c r="AA52" s="98"/>
    </row>
    <row r="53" spans="1:27" ht="20.25" customHeight="1" x14ac:dyDescent="0.25">
      <c r="A53" s="224"/>
      <c r="B53" s="225"/>
      <c r="C53" s="227"/>
      <c r="D53" s="230"/>
      <c r="E53" s="230"/>
      <c r="F53" s="224"/>
      <c r="G53" s="230"/>
      <c r="H53" s="225"/>
      <c r="I53" s="225"/>
      <c r="J53" s="232"/>
      <c r="K53" s="232"/>
      <c r="L53" s="218"/>
      <c r="M53" s="219"/>
      <c r="N53" s="218"/>
      <c r="O53" s="219"/>
      <c r="P53" s="218"/>
      <c r="Q53" s="219"/>
      <c r="R53" s="220"/>
      <c r="S53" s="220"/>
      <c r="T53" s="209"/>
      <c r="U53" s="209"/>
      <c r="W53" s="99"/>
      <c r="X53" s="98"/>
      <c r="Y53" s="167"/>
      <c r="Z53" s="99"/>
      <c r="AA53" s="98"/>
    </row>
    <row r="54" spans="1:27" x14ac:dyDescent="0.25">
      <c r="A54" s="224"/>
      <c r="B54" s="225"/>
      <c r="C54" s="228"/>
      <c r="D54" s="231"/>
      <c r="E54" s="231"/>
      <c r="F54" s="224"/>
      <c r="G54" s="231"/>
      <c r="H54" s="77" t="s">
        <v>32</v>
      </c>
      <c r="I54" s="77" t="s">
        <v>9</v>
      </c>
      <c r="J54" s="78" t="s">
        <v>32</v>
      </c>
      <c r="K54" s="78" t="s">
        <v>9</v>
      </c>
      <c r="L54" s="78" t="s">
        <v>32</v>
      </c>
      <c r="M54" s="78" t="s">
        <v>9</v>
      </c>
      <c r="N54" s="78" t="s">
        <v>32</v>
      </c>
      <c r="O54" s="78" t="s">
        <v>9</v>
      </c>
      <c r="P54" s="78" t="s">
        <v>32</v>
      </c>
      <c r="Q54" s="78" t="s">
        <v>9</v>
      </c>
      <c r="R54" s="78" t="s">
        <v>32</v>
      </c>
      <c r="S54" s="78" t="s">
        <v>9</v>
      </c>
      <c r="T54" s="209"/>
      <c r="U54" s="209"/>
      <c r="W54" s="99"/>
      <c r="X54" s="98"/>
      <c r="Y54" s="167"/>
      <c r="Z54" s="99"/>
      <c r="AA54" s="98"/>
    </row>
    <row r="55" spans="1:27" x14ac:dyDescent="0.25">
      <c r="A55" s="71">
        <v>1</v>
      </c>
      <c r="B55" s="70" t="s">
        <v>219</v>
      </c>
      <c r="C55" s="71" t="s">
        <v>91</v>
      </c>
      <c r="D55" s="174" t="s">
        <v>218</v>
      </c>
      <c r="E55" s="71"/>
      <c r="F55" s="72">
        <v>40768</v>
      </c>
      <c r="G55" s="63">
        <f t="shared" ref="G55:G60" si="13">DATEDIF(F55,$B$5,"y")</f>
        <v>11</v>
      </c>
      <c r="H55" s="73"/>
      <c r="I55" s="77" t="str">
        <f>IF(G55=15,VLOOKUP(H55,'Бег 1000 м'!$N$2:$O$194,2,1),IF(G55=14,VLOOKUP(H55,'Бег 1000 м'!$Q$2:$R$194,2,1),IF(G55=13,VLOOKUP(H55,'Бег 1000 м'!$T$2:$U$204,2,1),IF(G55=12,VLOOKUP(H55,'Бег 1000 м'!$W$2:$X$214,2,1),""))))</f>
        <v/>
      </c>
      <c r="J55" s="74">
        <v>5.6</v>
      </c>
      <c r="K55" s="180">
        <f>IF(G55=12,VLOOKUP(J55,'Бег 30 м'!$I$2:$J$74,2,1),IF(G55=11,VLOOKUP(J55,'Бег 30 м'!$L$2:$M$74,2,1),""))</f>
        <v>50</v>
      </c>
      <c r="L55" s="75">
        <v>0</v>
      </c>
      <c r="M55" s="180">
        <f>IF(G55=15,VLOOKUP(L55,'Подт Отж'!$Q$2:$R$72,2,1),IF(G55=14,VLOOKUP(L55,'Подт Отж'!$T$2:$U$72,2,1),IF(G55=13,VLOOKUP(L55,'Подт Отж'!$W$2:$X$72,2,1),IF(G55=12,VLOOKUP(L55,'Подт Отж'!$Z$2:$AA$72,2,1),IF(G55=11,VLOOKUP(L55,'Подт Отж'!$AC$2:$AD$72,2,1),"")))))</f>
        <v>0</v>
      </c>
      <c r="N55" s="75">
        <v>20</v>
      </c>
      <c r="O55" s="181">
        <f>IF(G55=15,VLOOKUP(N55,'Подъем туловища'!$P$2:$Q$72,2,1),IF(G55=14,VLOOKUP(N55,'Подъем туловища'!$S$2:$T$72,2,1),IF(G55=13,VLOOKUP(N55,'Подъем туловища'!$V$2:$W$72,2,1),IF(G55=12,VLOOKUP(N55,'Подъем туловища'!$Y$2:$Z$72,2,1),IF(G55=11,VLOOKUP(N55,'Подъем туловища'!$AB$2:$AC$72,2,1),"")))))</f>
        <v>34</v>
      </c>
      <c r="P55" s="75">
        <v>12</v>
      </c>
      <c r="Q55" s="180">
        <f>IF(G55=15,VLOOKUP(P55,'Наклон вперед'!$P$2:$Q$72,2,1),IF(G55=14,VLOOKUP(P55,'Наклон вперед'!$S$2:$T$72,2,1),IF(G55=13,VLOOKUP(P55,'Наклон вперед'!$V$2:$W$72,2,1),IF(G55=12,VLOOKUP(P55,'Наклон вперед'!$Y$2:$Z$72,2,1),IF(G55=11,VLOOKUP(P55,'Наклон вперед'!$AB$2:$AC$72,2,1),"")))))</f>
        <v>33</v>
      </c>
      <c r="R55" s="75">
        <v>179</v>
      </c>
      <c r="S55" s="180">
        <f>IF(G55=15,VLOOKUP(R55,'Прыжок с места'!$P$2:$Q$72,2,1),IF(G55=14,VLOOKUP(R55,'Прыжок с места'!$S$2:$T$72,2,1),IF(G55=13,VLOOKUP(R55,'Прыжок с места'!$V$2:$W$72,2,1),IF(G55=12,VLOOKUP(R55,'Прыжок с места'!$Y$2:$Z$72,2,1),IF(G55=11,VLOOKUP(R55,'Прыжок с места'!$AB$2:$AC$72,2,1),"")))))</f>
        <v>44</v>
      </c>
      <c r="T55" s="76">
        <f t="shared" ref="T55:T60" si="14">SUM(I55,K55,M55,O55,Q55,S55,)</f>
        <v>161</v>
      </c>
      <c r="U55" s="93">
        <f>AA55</f>
        <v>31</v>
      </c>
      <c r="W55" s="99"/>
      <c r="X55" s="98"/>
      <c r="Y55" s="167"/>
      <c r="Z55" s="99">
        <f t="shared" si="7"/>
        <v>161</v>
      </c>
      <c r="AA55" s="98">
        <f t="shared" si="9"/>
        <v>31</v>
      </c>
    </row>
    <row r="56" spans="1:27" x14ac:dyDescent="0.25">
      <c r="A56" s="71">
        <v>2</v>
      </c>
      <c r="B56" s="70" t="s">
        <v>220</v>
      </c>
      <c r="C56" s="71" t="s">
        <v>91</v>
      </c>
      <c r="D56" s="174" t="s">
        <v>218</v>
      </c>
      <c r="E56" s="71"/>
      <c r="F56" s="72">
        <v>40592</v>
      </c>
      <c r="G56" s="63">
        <f t="shared" si="13"/>
        <v>12</v>
      </c>
      <c r="H56" s="73"/>
      <c r="I56" s="77">
        <f>IF(G56=15,VLOOKUP(H56,'Бег 1000 м'!$N$2:$O$194,2,1),IF(G56=14,VLOOKUP(H56,'Бег 1000 м'!$Q$2:$R$194,2,1),IF(G56=13,VLOOKUP(H56,'Бег 1000 м'!$T$2:$U$204,2,1),IF(G56=12,VLOOKUP(H56,'Бег 1000 м'!$W$2:$X$214,2,1),""))))</f>
        <v>0</v>
      </c>
      <c r="J56" s="74">
        <v>5</v>
      </c>
      <c r="K56" s="180">
        <f>IF(G56=12,VLOOKUP(J56,'Бег 30 м'!$I$2:$J$74,2,1),IF(G56=11,VLOOKUP(J56,'Бег 30 м'!$L$2:$M$74,2,1),""))</f>
        <v>62</v>
      </c>
      <c r="L56" s="75">
        <v>10</v>
      </c>
      <c r="M56" s="180">
        <f>IF(G56=15,VLOOKUP(L56,'Подт Отж'!$Q$2:$R$72,2,1),IF(G56=14,VLOOKUP(L56,'Подт Отж'!$T$2:$U$72,2,1),IF(G56=13,VLOOKUP(L56,'Подт Отж'!$W$2:$X$72,2,1),IF(G56=12,VLOOKUP(L56,'Подт Отж'!$Z$2:$AA$72,2,1),IF(G56=11,VLOOKUP(L56,'Подт Отж'!$AC$2:$AD$72,2,1),"")))))</f>
        <v>14</v>
      </c>
      <c r="N56" s="75">
        <v>24</v>
      </c>
      <c r="O56" s="187">
        <f>IF(G56=15,VLOOKUP(N56,'Подъем туловища'!$P$2:$Q$72,2,1),IF(G56=14,VLOOKUP(N56,'Подъем туловища'!$S$2:$T$72,2,1),IF(G56=13,VLOOKUP(N56,'Подъем туловища'!$V$2:$W$72,2,1),IF(G56=12,VLOOKUP(N56,'Подъем туловища'!$Y$2:$Z$72,2,1),IF(G56=11,VLOOKUP(N56,'Подъем туловища'!$AB$2:$AC$72,2,1),"")))))</f>
        <v>37</v>
      </c>
      <c r="P56" s="75">
        <v>19</v>
      </c>
      <c r="Q56" s="180">
        <f>IF(G56=15,VLOOKUP(P56,'Наклон вперед'!$P$2:$Q$72,2,1),IF(G56=14,VLOOKUP(P56,'Наклон вперед'!$S$2:$T$72,2,1),IF(G56=13,VLOOKUP(P56,'Наклон вперед'!$V$2:$W$72,2,1),IF(G56=12,VLOOKUP(P56,'Наклон вперед'!$Y$2:$Z$72,2,1),IF(G56=11,VLOOKUP(P56,'Наклон вперед'!$AB$2:$AC$72,2,1),"")))))</f>
        <v>50</v>
      </c>
      <c r="R56" s="75">
        <v>170</v>
      </c>
      <c r="S56" s="180">
        <f>IF(G56=15,VLOOKUP(R56,'Прыжок с места'!$P$2:$Q$72,2,1),IF(G56=14,VLOOKUP(R56,'Прыжок с места'!$S$2:$T$72,2,1),IF(G56=13,VLOOKUP(R56,'Прыжок с места'!$V$2:$W$72,2,1),IF(G56=12,VLOOKUP(R56,'Прыжок с места'!$Y$2:$Z$72,2,1),IF(G56=11,VLOOKUP(R56,'Прыжок с места'!$AB$2:$AC$72,2,1),"")))))</f>
        <v>30</v>
      </c>
      <c r="T56" s="76">
        <f t="shared" si="14"/>
        <v>193</v>
      </c>
      <c r="U56" s="93">
        <f t="shared" ref="U56:U60" si="15">AA56</f>
        <v>20</v>
      </c>
      <c r="W56" s="99"/>
      <c r="X56" s="98"/>
      <c r="Y56" s="167"/>
      <c r="Z56" s="99">
        <f t="shared" si="7"/>
        <v>193</v>
      </c>
      <c r="AA56" s="98">
        <f t="shared" si="9"/>
        <v>20</v>
      </c>
    </row>
    <row r="57" spans="1:27" x14ac:dyDescent="0.25">
      <c r="A57" s="71">
        <v>3</v>
      </c>
      <c r="B57" s="70" t="s">
        <v>221</v>
      </c>
      <c r="C57" s="71" t="s">
        <v>91</v>
      </c>
      <c r="D57" s="174" t="s">
        <v>218</v>
      </c>
      <c r="E57" s="71"/>
      <c r="F57" s="72">
        <v>40620</v>
      </c>
      <c r="G57" s="63">
        <f t="shared" si="13"/>
        <v>12</v>
      </c>
      <c r="H57" s="73"/>
      <c r="I57" s="77">
        <f>IF(G57=15,VLOOKUP(H57,'Бег 1000 м'!$N$2:$O$194,2,1),IF(G57=14,VLOOKUP(H57,'Бег 1000 м'!$Q$2:$R$194,2,1),IF(G57=13,VLOOKUP(H57,'Бег 1000 м'!$T$2:$U$204,2,1),IF(G57=12,VLOOKUP(H57,'Бег 1000 м'!$W$2:$X$214,2,1),""))))</f>
        <v>0</v>
      </c>
      <c r="J57" s="74">
        <v>5.0999999999999996</v>
      </c>
      <c r="K57" s="180">
        <f>IF(G57=12,VLOOKUP(J57,'Бег 30 м'!$I$2:$J$74,2,1),IF(G57=11,VLOOKUP(J57,'Бег 30 м'!$L$2:$M$74,2,1),""))</f>
        <v>59</v>
      </c>
      <c r="L57" s="75">
        <v>11</v>
      </c>
      <c r="M57" s="180">
        <f>IF(G57=15,VLOOKUP(L57,'Подт Отж'!$Q$2:$R$72,2,1),IF(G57=14,VLOOKUP(L57,'Подт Отж'!$T$2:$U$72,2,1),IF(G57=13,VLOOKUP(L57,'Подт Отж'!$W$2:$X$72,2,1),IF(G57=12,VLOOKUP(L57,'Подт Отж'!$Z$2:$AA$72,2,1),IF(G57=11,VLOOKUP(L57,'Подт Отж'!$AC$2:$AD$72,2,1),"")))))</f>
        <v>16</v>
      </c>
      <c r="N57" s="75">
        <v>23</v>
      </c>
      <c r="O57" s="187">
        <f>IF(G57=15,VLOOKUP(N57,'Подъем туловища'!$P$2:$Q$72,2,1),IF(G57=14,VLOOKUP(N57,'Подъем туловища'!$S$2:$T$72,2,1),IF(G57=13,VLOOKUP(N57,'Подъем туловища'!$V$2:$W$72,2,1),IF(G57=12,VLOOKUP(N57,'Подъем туловища'!$Y$2:$Z$72,2,1),IF(G57=11,VLOOKUP(N57,'Подъем туловища'!$AB$2:$AC$72,2,1),"")))))</f>
        <v>35</v>
      </c>
      <c r="P57" s="75">
        <v>10</v>
      </c>
      <c r="Q57" s="180">
        <f>IF(G57=15,VLOOKUP(P57,'Наклон вперед'!$P$2:$Q$72,2,1),IF(G57=14,VLOOKUP(P57,'Наклон вперед'!$S$2:$T$72,2,1),IF(G57=13,VLOOKUP(P57,'Наклон вперед'!$V$2:$W$72,2,1),IF(G57=12,VLOOKUP(P57,'Наклон вперед'!$Y$2:$Z$72,2,1),IF(G57=11,VLOOKUP(P57,'Наклон вперед'!$AB$2:$AC$72,2,1),"")))))</f>
        <v>23</v>
      </c>
      <c r="R57" s="75">
        <v>177</v>
      </c>
      <c r="S57" s="180">
        <f>IF(G57=15,VLOOKUP(R57,'Прыжок с места'!$P$2:$Q$72,2,1),IF(G57=14,VLOOKUP(R57,'Прыжок с места'!$S$2:$T$72,2,1),IF(G57=13,VLOOKUP(R57,'Прыжок с места'!$V$2:$W$72,2,1),IF(G57=12,VLOOKUP(R57,'Прыжок с места'!$Y$2:$Z$72,2,1),IF(G57=11,VLOOKUP(R57,'Прыжок с места'!$AB$2:$AC$72,2,1),"")))))</f>
        <v>33</v>
      </c>
      <c r="T57" s="76">
        <f t="shared" si="14"/>
        <v>166</v>
      </c>
      <c r="U57" s="93">
        <f t="shared" si="15"/>
        <v>29</v>
      </c>
      <c r="W57" s="99"/>
      <c r="X57" s="98"/>
      <c r="Y57" s="167"/>
      <c r="Z57" s="99">
        <f t="shared" si="7"/>
        <v>166</v>
      </c>
      <c r="AA57" s="98">
        <f t="shared" si="9"/>
        <v>29</v>
      </c>
    </row>
    <row r="58" spans="1:27" x14ac:dyDescent="0.25">
      <c r="A58" s="71">
        <v>4</v>
      </c>
      <c r="B58" s="70" t="s">
        <v>222</v>
      </c>
      <c r="C58" s="71" t="s">
        <v>91</v>
      </c>
      <c r="D58" s="174" t="s">
        <v>218</v>
      </c>
      <c r="E58" s="71"/>
      <c r="F58" s="72">
        <v>40896</v>
      </c>
      <c r="G58" s="63">
        <f t="shared" si="13"/>
        <v>11</v>
      </c>
      <c r="H58" s="73"/>
      <c r="I58" s="77" t="str">
        <f>IF(G58=15,VLOOKUP(H58,'Бег 1000 м'!$N$2:$O$194,2,1),IF(G58=14,VLOOKUP(H58,'Бег 1000 м'!$Q$2:$R$194,2,1),IF(G58=13,VLOOKUP(H58,'Бег 1000 м'!$T$2:$U$204,2,1),IF(G58=12,VLOOKUP(H58,'Бег 1000 м'!$W$2:$X$214,2,1),""))))</f>
        <v/>
      </c>
      <c r="J58" s="74">
        <v>5.3</v>
      </c>
      <c r="K58" s="180">
        <f>IF(G58=12,VLOOKUP(J58,'Бег 30 м'!$I$2:$J$74,2,1),IF(G58=11,VLOOKUP(J58,'Бег 30 м'!$L$2:$M$74,2,1),""))</f>
        <v>60</v>
      </c>
      <c r="L58" s="75">
        <v>6</v>
      </c>
      <c r="M58" s="180">
        <f>IF(G58=15,VLOOKUP(L58,'Подт Отж'!$Q$2:$R$72,2,1),IF(G58=14,VLOOKUP(L58,'Подт Отж'!$T$2:$U$72,2,1),IF(G58=13,VLOOKUP(L58,'Подт Отж'!$W$2:$X$72,2,1),IF(G58=12,VLOOKUP(L58,'Подт Отж'!$Z$2:$AA$72,2,1),IF(G58=11,VLOOKUP(L58,'Подт Отж'!$AC$2:$AD$72,2,1),"")))))</f>
        <v>12</v>
      </c>
      <c r="N58" s="75">
        <v>16</v>
      </c>
      <c r="O58" s="187">
        <f>IF(G58=15,VLOOKUP(N58,'Подъем туловища'!$P$2:$Q$72,2,1),IF(G58=14,VLOOKUP(N58,'Подъем туловища'!$S$2:$T$72,2,1),IF(G58=13,VLOOKUP(N58,'Подъем туловища'!$V$2:$W$72,2,1),IF(G58=12,VLOOKUP(N58,'Подъем туловища'!$Y$2:$Z$72,2,1),IF(G58=11,VLOOKUP(N58,'Подъем туловища'!$AB$2:$AC$72,2,1),"")))))</f>
        <v>26</v>
      </c>
      <c r="P58" s="75">
        <v>-7</v>
      </c>
      <c r="Q58" s="180">
        <f>IF(G58=15,VLOOKUP(P58,'Наклон вперед'!$P$2:$Q$72,2,1),IF(G58=14,VLOOKUP(P58,'Наклон вперед'!$S$2:$T$72,2,1),IF(G58=13,VLOOKUP(P58,'Наклон вперед'!$V$2:$W$72,2,1),IF(G58=12,VLOOKUP(P58,'Наклон вперед'!$Y$2:$Z$72,2,1),IF(G58=11,VLOOKUP(P58,'Наклон вперед'!$AB$2:$AC$72,2,1),"")))))</f>
        <v>0</v>
      </c>
      <c r="R58" s="75">
        <v>185</v>
      </c>
      <c r="S58" s="180">
        <f>IF(G58=15,VLOOKUP(R58,'Прыжок с места'!$P$2:$Q$72,2,1),IF(G58=14,VLOOKUP(R58,'Прыжок с места'!$S$2:$T$72,2,1),IF(G58=13,VLOOKUP(R58,'Прыжок с места'!$V$2:$W$72,2,1),IF(G58=12,VLOOKUP(R58,'Прыжок с места'!$Y$2:$Z$72,2,1),IF(G58=11,VLOOKUP(R58,'Прыжок с места'!$AB$2:$AC$72,2,1),"")))))</f>
        <v>50</v>
      </c>
      <c r="T58" s="76">
        <f t="shared" si="14"/>
        <v>148</v>
      </c>
      <c r="U58" s="93">
        <f t="shared" si="15"/>
        <v>33</v>
      </c>
      <c r="W58" s="99"/>
      <c r="X58" s="98"/>
      <c r="Y58" s="167"/>
      <c r="Z58" s="99">
        <f t="shared" si="7"/>
        <v>148</v>
      </c>
      <c r="AA58" s="98">
        <f t="shared" si="9"/>
        <v>33</v>
      </c>
    </row>
    <row r="59" spans="1:27" x14ac:dyDescent="0.25">
      <c r="A59" s="71">
        <v>5</v>
      </c>
      <c r="B59" s="70" t="s">
        <v>223</v>
      </c>
      <c r="C59" s="71" t="s">
        <v>91</v>
      </c>
      <c r="D59" s="174" t="s">
        <v>218</v>
      </c>
      <c r="E59" s="71"/>
      <c r="F59" s="72">
        <v>40804</v>
      </c>
      <c r="G59" s="63">
        <f t="shared" si="13"/>
        <v>11</v>
      </c>
      <c r="H59" s="73"/>
      <c r="I59" s="77" t="str">
        <f>IF(G59=15,VLOOKUP(H59,'Бег 1000 м'!$N$2:$O$194,2,1),IF(G59=14,VLOOKUP(H59,'Бег 1000 м'!$Q$2:$R$194,2,1),IF(G59=13,VLOOKUP(H59,'Бег 1000 м'!$T$2:$U$204,2,1),IF(G59=12,VLOOKUP(H59,'Бег 1000 м'!$W$2:$X$214,2,1),""))))</f>
        <v/>
      </c>
      <c r="J59" s="74">
        <v>5.7</v>
      </c>
      <c r="K59" s="180">
        <f>IF(G59=12,VLOOKUP(J59,'Бег 30 м'!$I$2:$J$74,2,1),IF(G59=11,VLOOKUP(J59,'Бег 30 м'!$L$2:$M$74,2,1),""))</f>
        <v>45</v>
      </c>
      <c r="L59" s="75">
        <v>1</v>
      </c>
      <c r="M59" s="180">
        <f>IF(G59=15,VLOOKUP(L59,'Подт Отж'!$Q$2:$R$72,2,1),IF(G59=14,VLOOKUP(L59,'Подт Отж'!$T$2:$U$72,2,1),IF(G59=13,VLOOKUP(L59,'Подт Отж'!$W$2:$X$72,2,1),IF(G59=12,VLOOKUP(L59,'Подт Отж'!$Z$2:$AA$72,2,1),IF(G59=11,VLOOKUP(L59,'Подт Отж'!$AC$2:$AD$72,2,1),"")))))</f>
        <v>2</v>
      </c>
      <c r="N59" s="75">
        <v>21</v>
      </c>
      <c r="O59" s="187">
        <f>IF(G59=15,VLOOKUP(N59,'Подъем туловища'!$P$2:$Q$72,2,1),IF(G59=14,VLOOKUP(N59,'Подъем туловища'!$S$2:$T$72,2,1),IF(G59=13,VLOOKUP(N59,'Подъем туловища'!$V$2:$W$72,2,1),IF(G59=12,VLOOKUP(N59,'Подъем туловища'!$Y$2:$Z$72,2,1),IF(G59=11,VLOOKUP(N59,'Подъем туловища'!$AB$2:$AC$72,2,1),"")))))</f>
        <v>36</v>
      </c>
      <c r="P59" s="75">
        <v>16</v>
      </c>
      <c r="Q59" s="180">
        <f>IF(G59=15,VLOOKUP(P59,'Наклон вперед'!$P$2:$Q$72,2,1),IF(G59=14,VLOOKUP(P59,'Наклон вперед'!$S$2:$T$72,2,1),IF(G59=13,VLOOKUP(P59,'Наклон вперед'!$V$2:$W$72,2,1),IF(G59=12,VLOOKUP(P59,'Наклон вперед'!$Y$2:$Z$72,2,1),IF(G59=11,VLOOKUP(P59,'Наклон вперед'!$AB$2:$AC$72,2,1),"")))))</f>
        <v>46</v>
      </c>
      <c r="R59" s="75">
        <v>173</v>
      </c>
      <c r="S59" s="180">
        <f>IF(G59=15,VLOOKUP(R59,'Прыжок с места'!$P$2:$Q$72,2,1),IF(G59=14,VLOOKUP(R59,'Прыжок с места'!$S$2:$T$72,2,1),IF(G59=13,VLOOKUP(R59,'Прыжок с места'!$V$2:$W$72,2,1),IF(G59=12,VLOOKUP(R59,'Прыжок с места'!$Y$2:$Z$72,2,1),IF(G59=11,VLOOKUP(R59,'Прыжок с места'!$AB$2:$AC$72,2,1),"")))))</f>
        <v>38</v>
      </c>
      <c r="T59" s="76">
        <f t="shared" si="14"/>
        <v>167</v>
      </c>
      <c r="U59" s="93">
        <f t="shared" si="15"/>
        <v>28</v>
      </c>
      <c r="W59" s="99"/>
      <c r="X59" s="98"/>
      <c r="Y59" s="167"/>
      <c r="Z59" s="99">
        <f t="shared" si="7"/>
        <v>167</v>
      </c>
      <c r="AA59" s="98">
        <f t="shared" si="9"/>
        <v>28</v>
      </c>
    </row>
    <row r="60" spans="1:27" x14ac:dyDescent="0.25">
      <c r="A60" s="71">
        <v>6</v>
      </c>
      <c r="B60" s="70" t="s">
        <v>224</v>
      </c>
      <c r="C60" s="71" t="s">
        <v>91</v>
      </c>
      <c r="D60" s="174" t="s">
        <v>218</v>
      </c>
      <c r="E60" s="71"/>
      <c r="F60" s="72">
        <v>40710</v>
      </c>
      <c r="G60" s="63">
        <f t="shared" si="13"/>
        <v>11</v>
      </c>
      <c r="H60" s="73"/>
      <c r="I60" s="77" t="str">
        <f>IF(G60=15,VLOOKUP(H60,'Бег 1000 м'!$N$2:$O$194,2,1),IF(G60=14,VLOOKUP(H60,'Бег 1000 м'!$Q$2:$R$194,2,1),IF(G60=13,VLOOKUP(H60,'Бег 1000 м'!$T$2:$U$204,2,1),IF(G60=12,VLOOKUP(H60,'Бег 1000 м'!$W$2:$X$214,2,1),""))))</f>
        <v/>
      </c>
      <c r="J60" s="74">
        <v>5.3</v>
      </c>
      <c r="K60" s="180">
        <f>IF(G60=12,VLOOKUP(J60,'Бег 30 м'!$I$2:$J$74,2,1),IF(G60=11,VLOOKUP(J60,'Бег 30 м'!$L$2:$M$74,2,1),""))</f>
        <v>60</v>
      </c>
      <c r="L60" s="75">
        <v>0</v>
      </c>
      <c r="M60" s="180">
        <f>IF(G60=15,VLOOKUP(L60,'Подт Отж'!$Q$2:$R$72,2,1),IF(G60=14,VLOOKUP(L60,'Подт Отж'!$T$2:$U$72,2,1),IF(G60=13,VLOOKUP(L60,'Подт Отж'!$W$2:$X$72,2,1),IF(G60=12,VLOOKUP(L60,'Подт Отж'!$Z$2:$AA$72,2,1),IF(G60=11,VLOOKUP(L60,'Подт Отж'!$AC$2:$AD$72,2,1),"")))))</f>
        <v>0</v>
      </c>
      <c r="N60" s="75">
        <v>23</v>
      </c>
      <c r="O60" s="187">
        <f>IF(G60=15,VLOOKUP(N60,'Подъем туловища'!$P$2:$Q$72,2,1),IF(G60=14,VLOOKUP(N60,'Подъем туловища'!$S$2:$T$72,2,1),IF(G60=13,VLOOKUP(N60,'Подъем туловища'!$V$2:$W$72,2,1),IF(G60=12,VLOOKUP(N60,'Подъем туловища'!$Y$2:$Z$72,2,1),IF(G60=11,VLOOKUP(N60,'Подъем туловища'!$AB$2:$AC$72,2,1),"")))))</f>
        <v>40</v>
      </c>
      <c r="P60" s="75">
        <v>18</v>
      </c>
      <c r="Q60" s="180">
        <f>IF(G60=15,VLOOKUP(P60,'Наклон вперед'!$P$2:$Q$72,2,1),IF(G60=14,VLOOKUP(P60,'Наклон вперед'!$S$2:$T$72,2,1),IF(G60=13,VLOOKUP(P60,'Наклон вперед'!$V$2:$W$72,2,1),IF(G60=12,VLOOKUP(P60,'Наклон вперед'!$Y$2:$Z$72,2,1),IF(G60=11,VLOOKUP(P60,'Наклон вперед'!$AB$2:$AC$72,2,1),"")))))</f>
        <v>53</v>
      </c>
      <c r="R60" s="75">
        <v>158</v>
      </c>
      <c r="S60" s="180">
        <f>IF(G60=15,VLOOKUP(R60,'Прыжок с места'!$P$2:$Q$72,2,1),IF(G60=14,VLOOKUP(R60,'Прыжок с места'!$S$2:$T$72,2,1),IF(G60=13,VLOOKUP(R60,'Прыжок с места'!$V$2:$W$72,2,1),IF(G60=12,VLOOKUP(R60,'Прыжок с места'!$Y$2:$Z$72,2,1),IF(G60=11,VLOOKUP(R60,'Прыжок с места'!$AB$2:$AC$72,2,1),"")))))</f>
        <v>29</v>
      </c>
      <c r="T60" s="76">
        <f t="shared" si="14"/>
        <v>182</v>
      </c>
      <c r="U60" s="93">
        <f t="shared" si="15"/>
        <v>22</v>
      </c>
      <c r="W60" s="99"/>
      <c r="X60" s="98"/>
      <c r="Y60" s="167"/>
      <c r="Z60" s="99">
        <f t="shared" si="7"/>
        <v>182</v>
      </c>
      <c r="AA60" s="98">
        <f t="shared" si="9"/>
        <v>22</v>
      </c>
    </row>
    <row r="61" spans="1:27" x14ac:dyDescent="0.25">
      <c r="A61" s="71">
        <v>7</v>
      </c>
      <c r="B61" s="70"/>
      <c r="C61" s="71"/>
      <c r="D61" s="116"/>
      <c r="E61" s="71"/>
      <c r="F61" s="72"/>
      <c r="G61" s="63"/>
      <c r="H61" s="73"/>
      <c r="I61" s="77"/>
      <c r="J61" s="74"/>
      <c r="K61" s="77"/>
      <c r="L61" s="75"/>
      <c r="M61" s="77"/>
      <c r="N61" s="75"/>
      <c r="O61" s="77"/>
      <c r="P61" s="75"/>
      <c r="Q61" s="77"/>
      <c r="R61" s="75"/>
      <c r="S61" s="77"/>
      <c r="T61" s="76"/>
      <c r="U61" s="93"/>
      <c r="W61" s="99"/>
      <c r="X61" s="98"/>
      <c r="Y61" s="167"/>
      <c r="Z61" s="99"/>
      <c r="AA61" s="98"/>
    </row>
    <row r="62" spans="1:27" ht="15.75" thickBot="1" x14ac:dyDescent="0.3">
      <c r="A62" s="71">
        <v>8</v>
      </c>
      <c r="B62" s="70"/>
      <c r="C62" s="71"/>
      <c r="D62" s="116"/>
      <c r="E62" s="71"/>
      <c r="F62" s="72"/>
      <c r="G62" s="63"/>
      <c r="H62" s="73"/>
      <c r="I62" s="77"/>
      <c r="J62" s="74"/>
      <c r="K62" s="77"/>
      <c r="L62" s="75"/>
      <c r="M62" s="77"/>
      <c r="N62" s="75"/>
      <c r="O62" s="77"/>
      <c r="P62" s="75"/>
      <c r="Q62" s="77"/>
      <c r="R62" s="75"/>
      <c r="S62" s="77"/>
      <c r="T62" s="76"/>
      <c r="U62" s="93"/>
      <c r="W62" s="99"/>
      <c r="X62" s="98"/>
      <c r="Y62" s="167"/>
      <c r="Z62" s="99"/>
      <c r="AA62" s="98"/>
    </row>
    <row r="63" spans="1:27" ht="24.95" customHeight="1" thickBot="1" x14ac:dyDescent="0.3">
      <c r="O63" s="210" t="s">
        <v>198</v>
      </c>
      <c r="P63" s="211"/>
      <c r="Q63" s="211"/>
      <c r="R63" s="211"/>
      <c r="S63" s="89"/>
      <c r="T63" s="88">
        <f>SUM(LARGE(T55:T62,{1,2,3,4,5}))</f>
        <v>869</v>
      </c>
      <c r="W63" s="92"/>
      <c r="X63" s="98"/>
      <c r="Y63" s="92"/>
      <c r="Z63" s="92"/>
      <c r="AA63" s="98"/>
    </row>
    <row r="64" spans="1:27" ht="15.75" thickBot="1" x14ac:dyDescent="0.3">
      <c r="W64" s="92"/>
      <c r="X64" s="98"/>
      <c r="Y64" s="92"/>
      <c r="Z64" s="92"/>
      <c r="AA64" s="98"/>
    </row>
    <row r="65" spans="1:27" ht="21.75" thickBot="1" x14ac:dyDescent="0.35">
      <c r="B65" s="212" t="s">
        <v>37</v>
      </c>
      <c r="C65" s="213"/>
      <c r="D65" s="90">
        <f>T50+T63</f>
        <v>1483</v>
      </c>
      <c r="H65" s="91" t="s">
        <v>7</v>
      </c>
      <c r="I65" s="87"/>
      <c r="J65" s="90">
        <f>многоборье!E8</f>
        <v>7</v>
      </c>
      <c r="K65" s="214" t="s">
        <v>183</v>
      </c>
      <c r="L65" s="215"/>
      <c r="W65" s="92"/>
      <c r="X65" s="98"/>
      <c r="Y65" s="92"/>
      <c r="Z65" s="92"/>
      <c r="AA65" s="98"/>
    </row>
    <row r="66" spans="1:27" x14ac:dyDescent="0.25">
      <c r="W66" s="92"/>
      <c r="X66" s="98"/>
      <c r="Y66" s="92"/>
      <c r="Z66" s="92"/>
      <c r="AA66" s="98"/>
    </row>
    <row r="67" spans="1:27" x14ac:dyDescent="0.25">
      <c r="W67" s="92"/>
      <c r="X67" s="98"/>
      <c r="Y67" s="92"/>
      <c r="Z67" s="92"/>
      <c r="AA67" s="98"/>
    </row>
    <row r="68" spans="1:27" ht="20.100000000000001" customHeight="1" x14ac:dyDescent="0.3">
      <c r="A68" s="221" t="s">
        <v>39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166">
        <v>3</v>
      </c>
      <c r="W68" s="99"/>
      <c r="X68" s="98"/>
      <c r="Y68" s="167"/>
      <c r="Z68" s="99"/>
      <c r="AA68" s="98"/>
    </row>
    <row r="69" spans="1:27" ht="20.100000000000001" customHeight="1" x14ac:dyDescent="0.3">
      <c r="A69" s="221" t="s">
        <v>41</v>
      </c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W69" s="99"/>
      <c r="X69" s="98"/>
      <c r="Y69" s="167"/>
      <c r="Z69" s="99"/>
      <c r="AA69" s="98"/>
    </row>
    <row r="70" spans="1:27" ht="20.100000000000001" customHeight="1" x14ac:dyDescent="0.3">
      <c r="A70" s="81"/>
      <c r="B70" s="81"/>
      <c r="C70" s="81"/>
      <c r="D70" s="86" t="s">
        <v>40</v>
      </c>
      <c r="E70" s="86"/>
      <c r="F70" s="222" t="s">
        <v>226</v>
      </c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81"/>
      <c r="T70" s="81"/>
      <c r="W70" s="99"/>
      <c r="X70" s="98"/>
      <c r="Y70" s="167"/>
      <c r="Z70" s="99"/>
      <c r="AA70" s="98"/>
    </row>
    <row r="71" spans="1:27" ht="9" customHeight="1" x14ac:dyDescent="0.25">
      <c r="M71" s="30"/>
      <c r="W71" s="99"/>
      <c r="X71" s="98"/>
      <c r="Y71" s="167"/>
      <c r="Z71" s="99"/>
      <c r="AA71" s="98"/>
    </row>
    <row r="72" spans="1:27" ht="15" customHeight="1" x14ac:dyDescent="0.25">
      <c r="B72" s="8">
        <f>B5</f>
        <v>45079</v>
      </c>
      <c r="C72" s="8"/>
      <c r="D72" s="8"/>
      <c r="E72" s="8"/>
      <c r="L72" s="85" t="s">
        <v>38</v>
      </c>
      <c r="O72" s="85"/>
      <c r="Q72" s="85"/>
      <c r="R72" s="85"/>
      <c r="W72" s="99"/>
      <c r="X72" s="98"/>
      <c r="Y72" s="167"/>
      <c r="Z72" s="99"/>
      <c r="AA72" s="98"/>
    </row>
    <row r="73" spans="1:27" ht="16.5" customHeight="1" x14ac:dyDescent="0.25">
      <c r="A73" s="224" t="s">
        <v>0</v>
      </c>
      <c r="B73" s="225" t="s">
        <v>1</v>
      </c>
      <c r="C73" s="226" t="s">
        <v>34</v>
      </c>
      <c r="D73" s="229" t="s">
        <v>30</v>
      </c>
      <c r="E73" s="229" t="s">
        <v>31</v>
      </c>
      <c r="F73" s="224" t="s">
        <v>3</v>
      </c>
      <c r="G73" s="229" t="s">
        <v>8</v>
      </c>
      <c r="H73" s="225" t="s">
        <v>21</v>
      </c>
      <c r="I73" s="225"/>
      <c r="J73" s="232" t="s">
        <v>190</v>
      </c>
      <c r="K73" s="232"/>
      <c r="L73" s="216" t="s">
        <v>4</v>
      </c>
      <c r="M73" s="217"/>
      <c r="N73" s="216" t="s">
        <v>189</v>
      </c>
      <c r="O73" s="217"/>
      <c r="P73" s="216" t="s">
        <v>5</v>
      </c>
      <c r="Q73" s="217"/>
      <c r="R73" s="220" t="s">
        <v>23</v>
      </c>
      <c r="S73" s="220"/>
      <c r="T73" s="209" t="s">
        <v>42</v>
      </c>
      <c r="U73" s="209" t="s">
        <v>43</v>
      </c>
      <c r="W73" s="99"/>
      <c r="X73" s="98"/>
      <c r="Y73" s="167"/>
      <c r="Z73" s="99"/>
      <c r="AA73" s="98"/>
    </row>
    <row r="74" spans="1:27" ht="23.25" customHeight="1" x14ac:dyDescent="0.25">
      <c r="A74" s="224"/>
      <c r="B74" s="225"/>
      <c r="C74" s="227"/>
      <c r="D74" s="230"/>
      <c r="E74" s="230"/>
      <c r="F74" s="224"/>
      <c r="G74" s="230"/>
      <c r="H74" s="225"/>
      <c r="I74" s="225"/>
      <c r="J74" s="232"/>
      <c r="K74" s="232"/>
      <c r="L74" s="218"/>
      <c r="M74" s="219"/>
      <c r="N74" s="218"/>
      <c r="O74" s="219"/>
      <c r="P74" s="218"/>
      <c r="Q74" s="219"/>
      <c r="R74" s="220"/>
      <c r="S74" s="220"/>
      <c r="T74" s="209"/>
      <c r="U74" s="209"/>
      <c r="W74" s="99"/>
      <c r="X74" s="98"/>
      <c r="Y74" s="167"/>
      <c r="Z74" s="99"/>
      <c r="AA74" s="98"/>
    </row>
    <row r="75" spans="1:27" x14ac:dyDescent="0.25">
      <c r="A75" s="224"/>
      <c r="B75" s="225"/>
      <c r="C75" s="228"/>
      <c r="D75" s="231"/>
      <c r="E75" s="231"/>
      <c r="F75" s="224"/>
      <c r="G75" s="231"/>
      <c r="H75" s="163" t="s">
        <v>32</v>
      </c>
      <c r="I75" s="163" t="s">
        <v>9</v>
      </c>
      <c r="J75" s="162" t="s">
        <v>32</v>
      </c>
      <c r="K75" s="162" t="s">
        <v>9</v>
      </c>
      <c r="L75" s="162" t="s">
        <v>32</v>
      </c>
      <c r="M75" s="162" t="s">
        <v>9</v>
      </c>
      <c r="N75" s="162" t="s">
        <v>32</v>
      </c>
      <c r="O75" s="162" t="s">
        <v>9</v>
      </c>
      <c r="P75" s="162" t="s">
        <v>32</v>
      </c>
      <c r="Q75" s="162" t="s">
        <v>9</v>
      </c>
      <c r="R75" s="162" t="s">
        <v>32</v>
      </c>
      <c r="S75" s="162" t="s">
        <v>9</v>
      </c>
      <c r="T75" s="209"/>
      <c r="U75" s="209"/>
      <c r="W75" s="99"/>
      <c r="X75" s="98"/>
      <c r="Y75" s="167"/>
      <c r="Z75" s="99"/>
      <c r="AA75" s="98"/>
    </row>
    <row r="76" spans="1:27" ht="15.75" customHeight="1" x14ac:dyDescent="0.25">
      <c r="A76" s="71">
        <v>1</v>
      </c>
      <c r="B76" s="70" t="s">
        <v>228</v>
      </c>
      <c r="C76" s="71" t="s">
        <v>90</v>
      </c>
      <c r="D76" s="174" t="s">
        <v>227</v>
      </c>
      <c r="E76" s="71"/>
      <c r="F76" s="72">
        <v>40670</v>
      </c>
      <c r="G76" s="63">
        <f>DATEDIF(F76,$B$5,"y")</f>
        <v>12</v>
      </c>
      <c r="H76" s="73"/>
      <c r="I76" s="163">
        <f>IF(G76=15,VLOOKUP(H76,'Бег 1000 м'!$A$2:$B$200,2,1),IF(G76=14,VLOOKUP(H76,'Бег 1000 м'!$D$2:$E$200,2,1),IF(G76=13,VLOOKUP(H76,'Бег 1000 м'!$G$2:$H$200,2,1),IF(G76=12,VLOOKUP(H76,'Бег 1000 м'!$J$2:$K$200,2,1),""))))</f>
        <v>0</v>
      </c>
      <c r="J76" s="74">
        <v>4.5999999999999996</v>
      </c>
      <c r="K76" s="180">
        <f>IF(G76=12,VLOOKUP(J76,'Бег 30 м'!$B$2:$C$74,2,1),IF(G76=11,VLOOKUP(J76,'Бег 30 м'!$E$2:$F$74,2,1),""))</f>
        <v>65</v>
      </c>
      <c r="L76" s="75">
        <v>5</v>
      </c>
      <c r="M76" s="180">
        <f>IF(G76=15,VLOOKUP(L76,'Подт Отж'!$A$2:$B$72,2,1),IF(G76=14,VLOOKUP(L76,'Подт Отж'!$D$2:$E$72,2,1),IF(G76=13,VLOOKUP(L76,'Подт Отж'!$G$2:$H$72,2,1),IF(G76=12,VLOOKUP(L76,'Подт Отж'!$J$2:$K$72,2,1),IF(G76=11,VLOOKUP(L76,'Подт Отж'!$M$2:$N$72,2,1),""))))
)</f>
        <v>25</v>
      </c>
      <c r="N76" s="75">
        <v>26</v>
      </c>
      <c r="O76" s="181">
        <f>IF(G76=15,VLOOKUP(N76,'Подъем туловища'!$A$2:$B$72,2,1),IF(G76=14,VLOOKUP(N76,'Подъем туловища'!$D$2:$E$72,2,1),IF(G76=13,VLOOKUP(N76,'Подъем туловища'!$G$2:$H$72,2,1),IF(G76=12,VLOOKUP(N76,'Подъем туловища'!$J$2:$K$72,2,1),IF(G76=11,VLOOKUP(N76,'Подъем туловища'!$M$2:$N$72,2,1),"")))))</f>
        <v>36</v>
      </c>
      <c r="P76" s="75">
        <v>5</v>
      </c>
      <c r="Q76" s="180">
        <f>IF(G76=15,VLOOKUP(P76,'Наклон вперед'!$A$2:$B$72,2,1),IF(G76=14,VLOOKUP(P76,'Наклон вперед'!$D$2:$E$72,2,1),IF(G76=13,VLOOKUP(P76,'Наклон вперед'!$G$2:$H$72,2,1),IF(G76=12,VLOOKUP(P76,'Наклон вперед'!$J$2:$K$72,2,1),IF(G76=11,VLOOKUP(P76,'Наклон вперед'!$M$2:$N$72,2,1),"")))))</f>
        <v>20</v>
      </c>
      <c r="R76" s="75">
        <v>225</v>
      </c>
      <c r="S76" s="180">
        <f>IF(G76=15,VLOOKUP(R76,'Прыжок с места'!$A$2:$B$72,2,1),IF(G76=14,VLOOKUP(R76,'Прыжок с места'!$D$2:$E$72,2,1),IF(G76=13,VLOOKUP(R76,'Прыжок с места'!$G$2:$H$72,2,1),IF(G76=12,VLOOKUP(R76,'Прыжок с места'!$J$2:$K$72,2,1),IF(G76=11,VLOOKUP(R76,'Прыжок с места'!$M$2:$N$72,2,1),"")))))</f>
        <v>55</v>
      </c>
      <c r="T76" s="76">
        <f t="shared" ref="T76:T81" si="16">SUM(I76,K76,M76,O76,Q76,S76,)</f>
        <v>201</v>
      </c>
      <c r="U76" s="93">
        <f>X76</f>
        <v>8</v>
      </c>
      <c r="W76" s="99">
        <f t="shared" ref="W76:W81" si="17">T76</f>
        <v>201</v>
      </c>
      <c r="X76" s="98">
        <f t="shared" ref="X76:X115" si="18">RANK(W76,$W$9:$W$333)</f>
        <v>8</v>
      </c>
      <c r="Y76" s="167"/>
      <c r="Z76" s="99"/>
      <c r="AA76" s="98"/>
    </row>
    <row r="77" spans="1:27" x14ac:dyDescent="0.25">
      <c r="A77" s="71">
        <v>2</v>
      </c>
      <c r="B77" s="70" t="s">
        <v>229</v>
      </c>
      <c r="C77" s="71" t="s">
        <v>90</v>
      </c>
      <c r="D77" s="174" t="s">
        <v>227</v>
      </c>
      <c r="E77" s="71"/>
      <c r="F77" s="72">
        <v>40616</v>
      </c>
      <c r="G77" s="63">
        <f t="shared" ref="G77:G83" si="19">DATEDIF(F77,$B$5,"y")</f>
        <v>12</v>
      </c>
      <c r="H77" s="73"/>
      <c r="I77" s="163">
        <f>IF(G77=15,VLOOKUP(H77,'Бег 1000 м'!$A$2:$B$200,2,1),IF(G77=14,VLOOKUP(H77,'Бег 1000 м'!$D$2:$E$200,2,1),IF(G77=13,VLOOKUP(H77,'Бег 1000 м'!$G$2:$H$200,2,1),IF(G77=12,VLOOKUP(H77,'Бег 1000 м'!$J$2:$K$200,2,1),""))))</f>
        <v>0</v>
      </c>
      <c r="J77" s="74">
        <v>4.8</v>
      </c>
      <c r="K77" s="180">
        <f>IF(G77=12,VLOOKUP(J77,'Бег 30 м'!$B$2:$C$74,2,1),IF(G77=11,VLOOKUP(J77,'Бег 30 м'!$E$2:$F$74,2,1),""))</f>
        <v>59</v>
      </c>
      <c r="L77" s="75">
        <v>14</v>
      </c>
      <c r="M77" s="180">
        <f>IF(G77=15,VLOOKUP(L77,'Подт Отж'!$A$2:$B$72,2,1),IF(G77=14,VLOOKUP(L77,'Подт Отж'!$D$2:$E$72,2,1),IF(G77=13,VLOOKUP(L77,'Подт Отж'!$G$2:$H$72,2,1),IF(G77=12,VLOOKUP(L77,'Подт Отж'!$J$2:$K$72,2,1),IF(G77=11,VLOOKUP(L77,'Подт Отж'!$M$2:$N$72,2,1),""))))
)</f>
        <v>60</v>
      </c>
      <c r="N77" s="75">
        <v>33</v>
      </c>
      <c r="O77" s="187">
        <f>IF(G77=15,VLOOKUP(N77,'Подъем туловища'!$A$2:$B$72,2,1),IF(G77=14,VLOOKUP(N77,'Подъем туловища'!$D$2:$E$72,2,1),IF(G77=13,VLOOKUP(N77,'Подъем туловища'!$G$2:$H$72,2,1),IF(G77=12,VLOOKUP(N77,'Подъем туловища'!$J$2:$K$72,2,1),IF(G77=11,VLOOKUP(N77,'Подъем туловища'!$M$2:$N$72,2,1),"")))))</f>
        <v>52</v>
      </c>
      <c r="P77" s="75">
        <v>8</v>
      </c>
      <c r="Q77" s="180">
        <f>IF(G77=15,VLOOKUP(P77,'Наклон вперед'!$A$2:$B$72,2,1),IF(G77=14,VLOOKUP(P77,'Наклон вперед'!$D$2:$E$72,2,1),IF(G77=13,VLOOKUP(P77,'Наклон вперед'!$G$2:$H$72,2,1),IF(G77=12,VLOOKUP(P77,'Наклон вперед'!$J$2:$K$72,2,1),IF(G77=11,VLOOKUP(P77,'Наклон вперед'!$M$2:$N$72,2,1),"")))))</f>
        <v>26</v>
      </c>
      <c r="R77" s="75">
        <v>190</v>
      </c>
      <c r="S77" s="180">
        <f>IF(G77=15,VLOOKUP(R77,'Прыжок с места'!$A$2:$B$72,2,1),IF(G77=14,VLOOKUP(R77,'Прыжок с места'!$D$2:$E$72,2,1),IF(G77=13,VLOOKUP(R77,'Прыжок с места'!$G$2:$H$72,2,1),IF(G77=12,VLOOKUP(R77,'Прыжок с места'!$J$2:$K$72,2,1),IF(G77=11,VLOOKUP(R77,'Прыжок с места'!$M$2:$N$72,2,1),"")))))</f>
        <v>30</v>
      </c>
      <c r="T77" s="76">
        <f t="shared" si="16"/>
        <v>227</v>
      </c>
      <c r="U77" s="93">
        <f t="shared" ref="U77:U81" si="20">X77</f>
        <v>5</v>
      </c>
      <c r="W77" s="99">
        <f t="shared" si="17"/>
        <v>227</v>
      </c>
      <c r="X77" s="98">
        <f t="shared" si="18"/>
        <v>5</v>
      </c>
      <c r="Y77" s="167"/>
      <c r="Z77" s="99"/>
      <c r="AA77" s="98"/>
    </row>
    <row r="78" spans="1:27" x14ac:dyDescent="0.25">
      <c r="A78" s="71">
        <v>3</v>
      </c>
      <c r="B78" s="70" t="s">
        <v>230</v>
      </c>
      <c r="C78" s="71" t="s">
        <v>90</v>
      </c>
      <c r="D78" s="174" t="s">
        <v>227</v>
      </c>
      <c r="E78" s="71"/>
      <c r="F78" s="72">
        <v>40544</v>
      </c>
      <c r="G78" s="63">
        <f t="shared" si="19"/>
        <v>12</v>
      </c>
      <c r="H78" s="73"/>
      <c r="I78" s="163">
        <f>IF(G78=15,VLOOKUP(H78,'Бег 1000 м'!$A$2:$B$200,2,1),IF(G78=14,VLOOKUP(H78,'Бег 1000 м'!$D$2:$E$200,2,1),IF(G78=13,VLOOKUP(H78,'Бег 1000 м'!$G$2:$H$200,2,1),IF(G78=12,VLOOKUP(H78,'Бег 1000 м'!$J$2:$K$200,2,1),""))))</f>
        <v>0</v>
      </c>
      <c r="J78" s="74">
        <v>4.8</v>
      </c>
      <c r="K78" s="180">
        <f>IF(G78=12,VLOOKUP(J78,'Бег 30 м'!$B$2:$C$74,2,1),IF(G78=11,VLOOKUP(J78,'Бег 30 м'!$E$2:$F$74,2,1),""))</f>
        <v>59</v>
      </c>
      <c r="L78" s="75">
        <v>8</v>
      </c>
      <c r="M78" s="180">
        <f>IF(G78=15,VLOOKUP(L78,'Подт Отж'!$A$2:$B$72,2,1),IF(G78=14,VLOOKUP(L78,'Подт Отж'!$D$2:$E$72,2,1),IF(G78=13,VLOOKUP(L78,'Подт Отж'!$G$2:$H$72,2,1),IF(G78=12,VLOOKUP(L78,'Подт Отж'!$J$2:$K$72,2,1),IF(G78=11,VLOOKUP(L78,'Подт Отж'!$M$2:$N$72,2,1),""))))
)</f>
        <v>37</v>
      </c>
      <c r="N78" s="75">
        <v>25</v>
      </c>
      <c r="O78" s="187">
        <f>IF(G78=15,VLOOKUP(N78,'Подъем туловища'!$A$2:$B$72,2,1),IF(G78=14,VLOOKUP(N78,'Подъем туловища'!$D$2:$E$72,2,1),IF(G78=13,VLOOKUP(N78,'Подъем туловища'!$G$2:$H$72,2,1),IF(G78=12,VLOOKUP(N78,'Подъем туловища'!$J$2:$K$72,2,1),IF(G78=11,VLOOKUP(N78,'Подъем туловища'!$M$2:$N$72,2,1),"")))))</f>
        <v>34</v>
      </c>
      <c r="P78" s="75">
        <v>8</v>
      </c>
      <c r="Q78" s="180">
        <f>IF(G78=15,VLOOKUP(P78,'Наклон вперед'!$A$2:$B$72,2,1),IF(G78=14,VLOOKUP(P78,'Наклон вперед'!$D$2:$E$72,2,1),IF(G78=13,VLOOKUP(P78,'Наклон вперед'!$G$2:$H$72,2,1),IF(G78=12,VLOOKUP(P78,'Наклон вперед'!$J$2:$K$72,2,1),IF(G78=11,VLOOKUP(P78,'Наклон вперед'!$M$2:$N$72,2,1),"")))))</f>
        <v>26</v>
      </c>
      <c r="R78" s="75">
        <v>210</v>
      </c>
      <c r="S78" s="180">
        <f>IF(G78=15,VLOOKUP(R78,'Прыжок с места'!$A$2:$B$72,2,1),IF(G78=14,VLOOKUP(R78,'Прыжок с места'!$D$2:$E$72,2,1),IF(G78=13,VLOOKUP(R78,'Прыжок с места'!$G$2:$H$72,2,1),IF(G78=12,VLOOKUP(R78,'Прыжок с места'!$J$2:$K$72,2,1),IF(G78=11,VLOOKUP(R78,'Прыжок с места'!$M$2:$N$72,2,1),"")))))</f>
        <v>45</v>
      </c>
      <c r="T78" s="76">
        <f t="shared" si="16"/>
        <v>201</v>
      </c>
      <c r="U78" s="93">
        <f t="shared" si="20"/>
        <v>8</v>
      </c>
      <c r="W78" s="99">
        <f t="shared" si="17"/>
        <v>201</v>
      </c>
      <c r="X78" s="98">
        <f t="shared" si="18"/>
        <v>8</v>
      </c>
      <c r="Y78" s="167"/>
      <c r="Z78" s="99"/>
      <c r="AA78" s="98"/>
    </row>
    <row r="79" spans="1:27" x14ac:dyDescent="0.25">
      <c r="A79" s="71">
        <v>4</v>
      </c>
      <c r="B79" s="70" t="s">
        <v>231</v>
      </c>
      <c r="C79" s="71" t="s">
        <v>90</v>
      </c>
      <c r="D79" s="174" t="s">
        <v>227</v>
      </c>
      <c r="E79" s="71"/>
      <c r="F79" s="72">
        <v>40538</v>
      </c>
      <c r="G79" s="63">
        <f t="shared" si="19"/>
        <v>12</v>
      </c>
      <c r="H79" s="73"/>
      <c r="I79" s="163">
        <f>IF(G79=15,VLOOKUP(H79,'Бег 1000 м'!$A$2:$B$200,2,1),IF(G79=14,VLOOKUP(H79,'Бег 1000 м'!$D$2:$E$200,2,1),IF(G79=13,VLOOKUP(H79,'Бег 1000 м'!$G$2:$H$200,2,1),IF(G79=12,VLOOKUP(H79,'Бег 1000 м'!$J$2:$K$200,2,1),""))))</f>
        <v>0</v>
      </c>
      <c r="J79" s="74">
        <v>4.8</v>
      </c>
      <c r="K79" s="180">
        <f>IF(G79=12,VLOOKUP(J79,'Бег 30 м'!$B$2:$C$74,2,1),IF(G79=11,VLOOKUP(J79,'Бег 30 м'!$E$2:$F$74,2,1),""))</f>
        <v>59</v>
      </c>
      <c r="L79" s="75">
        <v>10</v>
      </c>
      <c r="M79" s="180">
        <f>IF(G79=15,VLOOKUP(L79,'Подт Отж'!$A$2:$B$72,2,1),IF(G79=14,VLOOKUP(L79,'Подт Отж'!$D$2:$E$72,2,1),IF(G79=13,VLOOKUP(L79,'Подт Отж'!$G$2:$H$72,2,1),IF(G79=12,VLOOKUP(L79,'Подт Отж'!$J$2:$K$72,2,1),IF(G79=11,VLOOKUP(L79,'Подт Отж'!$M$2:$N$72,2,1),""))))
)</f>
        <v>45</v>
      </c>
      <c r="N79" s="75">
        <v>35</v>
      </c>
      <c r="O79" s="187">
        <f>IF(G79=15,VLOOKUP(N79,'Подъем туловища'!$A$2:$B$72,2,1),IF(G79=14,VLOOKUP(N79,'Подъем туловища'!$D$2:$E$72,2,1),IF(G79=13,VLOOKUP(N79,'Подъем туловища'!$G$2:$H$72,2,1),IF(G79=12,VLOOKUP(N79,'Подъем туловища'!$J$2:$K$72,2,1),IF(G79=11,VLOOKUP(N79,'Подъем туловища'!$M$2:$N$72,2,1),"")))))</f>
        <v>56</v>
      </c>
      <c r="P79" s="75">
        <v>13</v>
      </c>
      <c r="Q79" s="180">
        <f>IF(G79=15,VLOOKUP(P79,'Наклон вперед'!$A$2:$B$72,2,1),IF(G79=14,VLOOKUP(P79,'Наклон вперед'!$D$2:$E$72,2,1),IF(G79=13,VLOOKUP(P79,'Наклон вперед'!$G$2:$H$72,2,1),IF(G79=12,VLOOKUP(P79,'Наклон вперед'!$J$2:$K$72,2,1),IF(G79=11,VLOOKUP(P79,'Наклон вперед'!$M$2:$N$72,2,1),"")))))</f>
        <v>42</v>
      </c>
      <c r="R79" s="75">
        <v>195</v>
      </c>
      <c r="S79" s="180">
        <f>IF(G79=15,VLOOKUP(R79,'Прыжок с места'!$A$2:$B$72,2,1),IF(G79=14,VLOOKUP(R79,'Прыжок с места'!$D$2:$E$72,2,1),IF(G79=13,VLOOKUP(R79,'Прыжок с места'!$G$2:$H$72,2,1),IF(G79=12,VLOOKUP(R79,'Прыжок с места'!$J$2:$K$72,2,1),IF(G79=11,VLOOKUP(R79,'Прыжок с места'!$M$2:$N$72,2,1),"")))))</f>
        <v>32</v>
      </c>
      <c r="T79" s="76">
        <f t="shared" si="16"/>
        <v>234</v>
      </c>
      <c r="U79" s="93">
        <f t="shared" si="20"/>
        <v>3</v>
      </c>
      <c r="W79" s="99">
        <f t="shared" si="17"/>
        <v>234</v>
      </c>
      <c r="X79" s="98">
        <f t="shared" si="18"/>
        <v>3</v>
      </c>
      <c r="Y79" s="167"/>
      <c r="Z79" s="99"/>
      <c r="AA79" s="98"/>
    </row>
    <row r="80" spans="1:27" x14ac:dyDescent="0.25">
      <c r="A80" s="71">
        <v>5</v>
      </c>
      <c r="B80" s="70" t="s">
        <v>233</v>
      </c>
      <c r="C80" s="71" t="s">
        <v>90</v>
      </c>
      <c r="D80" s="174" t="s">
        <v>227</v>
      </c>
      <c r="E80" s="71"/>
      <c r="F80" s="72">
        <v>40675</v>
      </c>
      <c r="G80" s="63">
        <f t="shared" si="19"/>
        <v>12</v>
      </c>
      <c r="H80" s="73"/>
      <c r="I80" s="163">
        <f>IF(G80=15,VLOOKUP(H80,'Бег 1000 м'!$A$2:$B$200,2,1),IF(G80=14,VLOOKUP(H80,'Бег 1000 м'!$D$2:$E$200,2,1),IF(G80=13,VLOOKUP(H80,'Бег 1000 м'!$G$2:$H$200,2,1),IF(G80=12,VLOOKUP(H80,'Бег 1000 м'!$J$2:$K$200,2,1),""))))</f>
        <v>0</v>
      </c>
      <c r="J80" s="74">
        <v>5</v>
      </c>
      <c r="K80" s="180">
        <f>IF(G80=12,VLOOKUP(J80,'Бег 30 м'!$B$2:$C$74,2,1),IF(G80=11,VLOOKUP(J80,'Бег 30 м'!$E$2:$F$74,2,1),""))</f>
        <v>53</v>
      </c>
      <c r="L80" s="75">
        <v>0</v>
      </c>
      <c r="M80" s="180">
        <f>IF(G80=15,VLOOKUP(L80,'Подт Отж'!$A$2:$B$72,2,1),IF(G80=14,VLOOKUP(L80,'Подт Отж'!$D$2:$E$72,2,1),IF(G80=13,VLOOKUP(L80,'Подт Отж'!$G$2:$H$72,2,1),IF(G80=12,VLOOKUP(L80,'Подт Отж'!$J$2:$K$72,2,1),IF(G80=11,VLOOKUP(L80,'Подт Отж'!$M$2:$N$72,2,1),""))))
)</f>
        <v>0</v>
      </c>
      <c r="N80" s="75">
        <v>31</v>
      </c>
      <c r="O80" s="187">
        <f>IF(G80=15,VLOOKUP(N80,'Подъем туловища'!$A$2:$B$72,2,1),IF(G80=14,VLOOKUP(N80,'Подъем туловища'!$D$2:$E$72,2,1),IF(G80=13,VLOOKUP(N80,'Подъем туловища'!$G$2:$H$72,2,1),IF(G80=12,VLOOKUP(N80,'Подъем туловища'!$J$2:$K$72,2,1),IF(G80=11,VLOOKUP(N80,'Подъем туловища'!$M$2:$N$72,2,1),"")))))</f>
        <v>47</v>
      </c>
      <c r="P80" s="75">
        <v>2</v>
      </c>
      <c r="Q80" s="180">
        <f>IF(G80=15,VLOOKUP(P80,'Наклон вперед'!$A$2:$B$72,2,1),IF(G80=14,VLOOKUP(P80,'Наклон вперед'!$D$2:$E$72,2,1),IF(G80=13,VLOOKUP(P80,'Наклон вперед'!$G$2:$H$72,2,1),IF(G80=12,VLOOKUP(P80,'Наклон вперед'!$J$2:$K$72,2,1),IF(G80=11,VLOOKUP(P80,'Наклон вперед'!$M$2:$N$72,2,1),"")))))</f>
        <v>14</v>
      </c>
      <c r="R80" s="75">
        <v>184</v>
      </c>
      <c r="S80" s="180">
        <f>IF(G80=15,VLOOKUP(R80,'Прыжок с места'!$A$2:$B$72,2,1),IF(G80=14,VLOOKUP(R80,'Прыжок с места'!$D$2:$E$72,2,1),IF(G80=13,VLOOKUP(R80,'Прыжок с места'!$G$2:$H$72,2,1),IF(G80=12,VLOOKUP(R80,'Прыжок с места'!$J$2:$K$72,2,1),IF(G80=11,VLOOKUP(R80,'Прыжок с места'!$M$2:$N$72,2,1),"")))))</f>
        <v>27</v>
      </c>
      <c r="T80" s="76">
        <f t="shared" si="16"/>
        <v>141</v>
      </c>
      <c r="U80" s="93">
        <f t="shared" si="20"/>
        <v>32</v>
      </c>
      <c r="W80" s="99">
        <f t="shared" si="17"/>
        <v>141</v>
      </c>
      <c r="X80" s="98">
        <f t="shared" si="18"/>
        <v>32</v>
      </c>
      <c r="Y80" s="167"/>
      <c r="Z80" s="99"/>
      <c r="AA80" s="98"/>
    </row>
    <row r="81" spans="1:27" x14ac:dyDescent="0.25">
      <c r="A81" s="71">
        <v>6</v>
      </c>
      <c r="B81" s="70" t="s">
        <v>232</v>
      </c>
      <c r="C81" s="71" t="s">
        <v>90</v>
      </c>
      <c r="D81" s="174" t="s">
        <v>227</v>
      </c>
      <c r="E81" s="71"/>
      <c r="F81" s="72">
        <v>40836</v>
      </c>
      <c r="G81" s="63">
        <f t="shared" si="19"/>
        <v>11</v>
      </c>
      <c r="H81" s="73"/>
      <c r="I81" s="163" t="str">
        <f>IF(G81=15,VLOOKUP(H81,'Бег 1000 м'!$A$2:$B$200,2,1),IF(G81=14,VLOOKUP(H81,'Бег 1000 м'!$D$2:$E$200,2,1),IF(G81=13,VLOOKUP(H81,'Бег 1000 м'!$G$2:$H$200,2,1),IF(G81=12,VLOOKUP(H81,'Бег 1000 м'!$J$2:$K$200,2,1),""))))</f>
        <v/>
      </c>
      <c r="J81" s="74">
        <v>5.2</v>
      </c>
      <c r="K81" s="180">
        <f>IF(G81=12,VLOOKUP(J81,'Бег 30 м'!$B$2:$C$74,2,1),IF(G81=11,VLOOKUP(J81,'Бег 30 м'!$E$2:$F$74,2,1),""))</f>
        <v>54</v>
      </c>
      <c r="L81" s="75">
        <v>13</v>
      </c>
      <c r="M81" s="180">
        <f>IF(G81=15,VLOOKUP(L81,'Подт Отж'!$A$2:$B$72,2,1),IF(G81=14,VLOOKUP(L81,'Подт Отж'!$D$2:$E$72,2,1),IF(G81=13,VLOOKUP(L81,'Подт Отж'!$G$2:$H$72,2,1),IF(G81=12,VLOOKUP(L81,'Подт Отж'!$J$2:$K$72,2,1),IF(G81=11,VLOOKUP(L81,'Подт Отж'!$M$2:$N$72,2,1),""))))
)</f>
        <v>61</v>
      </c>
      <c r="N81" s="75">
        <v>31</v>
      </c>
      <c r="O81" s="187">
        <f>IF(G81=15,VLOOKUP(N81,'Подъем туловища'!$A$2:$B$72,2,1),IF(G81=14,VLOOKUP(N81,'Подъем туловища'!$D$2:$E$72,2,1),IF(G81=13,VLOOKUP(N81,'Подъем туловища'!$G$2:$H$72,2,1),IF(G81=12,VLOOKUP(N81,'Подъем туловища'!$J$2:$K$72,2,1),IF(G81=11,VLOOKUP(N81,'Подъем туловища'!$M$2:$N$72,2,1),"")))))</f>
        <v>52</v>
      </c>
      <c r="P81" s="75">
        <v>15</v>
      </c>
      <c r="Q81" s="180">
        <f>IF(G81=15,VLOOKUP(P81,'Наклон вперед'!$A$2:$B$72,2,1),IF(G81=14,VLOOKUP(P81,'Наклон вперед'!$D$2:$E$72,2,1),IF(G81=13,VLOOKUP(P81,'Наклон вперед'!$G$2:$H$72,2,1),IF(G81=12,VLOOKUP(P81,'Наклон вперед'!$J$2:$K$72,2,1),IF(G81=11,VLOOKUP(P81,'Наклон вперед'!$M$2:$N$72,2,1),"")))))</f>
        <v>57</v>
      </c>
      <c r="R81" s="75">
        <v>188</v>
      </c>
      <c r="S81" s="180">
        <f>IF(G81=15,VLOOKUP(R81,'Прыжок с места'!$A$2:$B$72,2,1),IF(G81=14,VLOOKUP(R81,'Прыжок с места'!$D$2:$E$72,2,1),IF(G81=13,VLOOKUP(R81,'Прыжок с места'!$G$2:$H$72,2,1),IF(G81=12,VLOOKUP(R81,'Прыжок с места'!$J$2:$K$72,2,1),IF(G81=11,VLOOKUP(R81,'Прыжок с места'!$M$2:$N$72,2,1),"")))))</f>
        <v>38</v>
      </c>
      <c r="T81" s="76">
        <f t="shared" si="16"/>
        <v>262</v>
      </c>
      <c r="U81" s="93">
        <f t="shared" si="20"/>
        <v>2</v>
      </c>
      <c r="W81" s="99">
        <f t="shared" si="17"/>
        <v>262</v>
      </c>
      <c r="X81" s="98">
        <f t="shared" si="18"/>
        <v>2</v>
      </c>
      <c r="Y81" s="167"/>
      <c r="Z81" s="99"/>
      <c r="AA81" s="98"/>
    </row>
    <row r="82" spans="1:27" x14ac:dyDescent="0.25">
      <c r="A82" s="71">
        <v>7</v>
      </c>
      <c r="B82" s="70"/>
      <c r="C82" s="71" t="s">
        <v>90</v>
      </c>
      <c r="D82" s="174" t="s">
        <v>227</v>
      </c>
      <c r="E82" s="71"/>
      <c r="F82" s="72"/>
      <c r="G82" s="63">
        <f t="shared" si="19"/>
        <v>123</v>
      </c>
      <c r="H82" s="73"/>
      <c r="I82" s="163"/>
      <c r="J82" s="74"/>
      <c r="K82" s="163"/>
      <c r="L82" s="75"/>
      <c r="M82" s="163"/>
      <c r="N82" s="75"/>
      <c r="O82" s="163"/>
      <c r="P82" s="75"/>
      <c r="Q82" s="163"/>
      <c r="R82" s="75"/>
      <c r="S82" s="163"/>
      <c r="T82" s="76"/>
      <c r="U82" s="93"/>
      <c r="W82" s="99"/>
      <c r="X82" s="98"/>
      <c r="Y82" s="167"/>
      <c r="Z82" s="99"/>
      <c r="AA82" s="98"/>
    </row>
    <row r="83" spans="1:27" ht="15.75" thickBot="1" x14ac:dyDescent="0.3">
      <c r="A83" s="71">
        <v>8</v>
      </c>
      <c r="B83" s="70"/>
      <c r="C83" s="71" t="s">
        <v>90</v>
      </c>
      <c r="D83" s="174" t="s">
        <v>227</v>
      </c>
      <c r="E83" s="71"/>
      <c r="F83" s="72"/>
      <c r="G83" s="63">
        <f t="shared" si="19"/>
        <v>123</v>
      </c>
      <c r="H83" s="73"/>
      <c r="I83" s="163"/>
      <c r="J83" s="74"/>
      <c r="K83" s="163"/>
      <c r="L83" s="75"/>
      <c r="M83" s="163"/>
      <c r="N83" s="75"/>
      <c r="O83" s="165"/>
      <c r="P83" s="83"/>
      <c r="Q83" s="165"/>
      <c r="R83" s="83"/>
      <c r="S83" s="165"/>
      <c r="T83" s="84"/>
      <c r="U83" s="93"/>
      <c r="W83" s="99"/>
      <c r="X83" s="98"/>
      <c r="Y83" s="167"/>
      <c r="Z83" s="99"/>
      <c r="AA83" s="98"/>
    </row>
    <row r="84" spans="1:27" ht="24.95" customHeight="1" thickBot="1" x14ac:dyDescent="0.3">
      <c r="K84" s="29"/>
      <c r="O84" s="210" t="s">
        <v>198</v>
      </c>
      <c r="P84" s="211"/>
      <c r="Q84" s="211"/>
      <c r="R84" s="211"/>
      <c r="S84" s="89"/>
      <c r="T84" s="88">
        <f>SUM(LARGE(T76:T83,{1,2,3,4,5}))</f>
        <v>1125</v>
      </c>
      <c r="W84" s="99"/>
      <c r="X84" s="98"/>
      <c r="Y84" s="167"/>
      <c r="Z84" s="99"/>
      <c r="AA84" s="98"/>
    </row>
    <row r="85" spans="1:27" x14ac:dyDescent="0.25">
      <c r="W85" s="99"/>
      <c r="X85" s="98"/>
      <c r="Y85" s="167"/>
      <c r="Z85" s="99"/>
      <c r="AA85" s="98"/>
    </row>
    <row r="86" spans="1:27" ht="15" customHeight="1" x14ac:dyDescent="0.25">
      <c r="A86" s="224" t="s">
        <v>0</v>
      </c>
      <c r="B86" s="225" t="s">
        <v>1</v>
      </c>
      <c r="C86" s="226" t="s">
        <v>34</v>
      </c>
      <c r="D86" s="229" t="s">
        <v>30</v>
      </c>
      <c r="E86" s="229" t="s">
        <v>31</v>
      </c>
      <c r="F86" s="224" t="s">
        <v>3</v>
      </c>
      <c r="G86" s="229" t="s">
        <v>8</v>
      </c>
      <c r="H86" s="225" t="s">
        <v>21</v>
      </c>
      <c r="I86" s="225"/>
      <c r="J86" s="232" t="s">
        <v>190</v>
      </c>
      <c r="K86" s="232"/>
      <c r="L86" s="216" t="s">
        <v>29</v>
      </c>
      <c r="M86" s="217"/>
      <c r="N86" s="216" t="s">
        <v>189</v>
      </c>
      <c r="O86" s="217"/>
      <c r="P86" s="216" t="s">
        <v>5</v>
      </c>
      <c r="Q86" s="217"/>
      <c r="R86" s="220" t="s">
        <v>23</v>
      </c>
      <c r="S86" s="220"/>
      <c r="T86" s="209" t="s">
        <v>42</v>
      </c>
      <c r="U86" s="209" t="s">
        <v>43</v>
      </c>
      <c r="W86" s="99"/>
      <c r="X86" s="98"/>
      <c r="Y86" s="167"/>
      <c r="Z86" s="99"/>
      <c r="AA86" s="98"/>
    </row>
    <row r="87" spans="1:27" ht="20.25" customHeight="1" x14ac:dyDescent="0.25">
      <c r="A87" s="224"/>
      <c r="B87" s="225"/>
      <c r="C87" s="227"/>
      <c r="D87" s="230"/>
      <c r="E87" s="230"/>
      <c r="F87" s="224"/>
      <c r="G87" s="230"/>
      <c r="H87" s="225"/>
      <c r="I87" s="225"/>
      <c r="J87" s="232"/>
      <c r="K87" s="232"/>
      <c r="L87" s="218"/>
      <c r="M87" s="219"/>
      <c r="N87" s="218"/>
      <c r="O87" s="219"/>
      <c r="P87" s="218"/>
      <c r="Q87" s="219"/>
      <c r="R87" s="220"/>
      <c r="S87" s="220"/>
      <c r="T87" s="209"/>
      <c r="U87" s="209"/>
      <c r="W87" s="99"/>
      <c r="X87" s="98"/>
      <c r="Y87" s="167"/>
      <c r="Z87" s="99"/>
      <c r="AA87" s="98"/>
    </row>
    <row r="88" spans="1:27" x14ac:dyDescent="0.25">
      <c r="A88" s="224"/>
      <c r="B88" s="225"/>
      <c r="C88" s="228"/>
      <c r="D88" s="231"/>
      <c r="E88" s="231"/>
      <c r="F88" s="224"/>
      <c r="G88" s="231"/>
      <c r="H88" s="163" t="s">
        <v>32</v>
      </c>
      <c r="I88" s="163" t="s">
        <v>9</v>
      </c>
      <c r="J88" s="162" t="s">
        <v>32</v>
      </c>
      <c r="K88" s="162" t="s">
        <v>9</v>
      </c>
      <c r="L88" s="162" t="s">
        <v>32</v>
      </c>
      <c r="M88" s="162" t="s">
        <v>9</v>
      </c>
      <c r="N88" s="162" t="s">
        <v>32</v>
      </c>
      <c r="O88" s="162" t="s">
        <v>9</v>
      </c>
      <c r="P88" s="162" t="s">
        <v>32</v>
      </c>
      <c r="Q88" s="162" t="s">
        <v>9</v>
      </c>
      <c r="R88" s="162" t="s">
        <v>32</v>
      </c>
      <c r="S88" s="162" t="s">
        <v>9</v>
      </c>
      <c r="T88" s="209"/>
      <c r="U88" s="209"/>
      <c r="W88" s="99"/>
      <c r="X88" s="98"/>
      <c r="Y88" s="167"/>
      <c r="Z88" s="99"/>
      <c r="AA88" s="98"/>
    </row>
    <row r="89" spans="1:27" x14ac:dyDescent="0.25">
      <c r="A89" s="71">
        <v>1</v>
      </c>
      <c r="B89" s="70" t="s">
        <v>235</v>
      </c>
      <c r="C89" s="71" t="s">
        <v>91</v>
      </c>
      <c r="D89" s="174" t="s">
        <v>227</v>
      </c>
      <c r="E89" s="71"/>
      <c r="F89" s="72">
        <v>40652</v>
      </c>
      <c r="G89" s="63">
        <f t="shared" ref="G89:G96" si="21">DATEDIF(F89,$B$5,"y")</f>
        <v>12</v>
      </c>
      <c r="H89" s="73"/>
      <c r="I89" s="163">
        <f>IF(G89=15,VLOOKUP(H89,'Бег 1000 м'!$N$2:$O$194,2,1),IF(G89=14,VLOOKUP(H89,'Бег 1000 м'!$Q$2:$R$194,2,1),IF(G89=13,VLOOKUP(H89,'Бег 1000 м'!$T$2:$U$204,2,1),IF(G89=12,VLOOKUP(H89,'Бег 1000 м'!$W$2:$X$214,2,1),""))))</f>
        <v>0</v>
      </c>
      <c r="J89" s="74">
        <v>5.4</v>
      </c>
      <c r="K89" s="180">
        <f>IF(G89=12,VLOOKUP(J89,'Бег 30 м'!$I$2:$J$74,2,1),IF(G89=11,VLOOKUP(J89,'Бег 30 м'!$L$2:$M$74,2,1),""))</f>
        <v>50</v>
      </c>
      <c r="L89" s="75">
        <v>62</v>
      </c>
      <c r="M89" s="180">
        <f>IF(G89=15,VLOOKUP(L89,'Подт Отж'!$Q$2:$R$72,2,1),IF(G89=14,VLOOKUP(L89,'Подт Отж'!$T$2:$U$72,2,1),IF(G89=13,VLOOKUP(L89,'Подт Отж'!$W$2:$X$72,2,1),IF(G89=12,VLOOKUP(L89,'Подт Отж'!$Z$2:$AA$72,2,1),IF(G89=11,VLOOKUP(L89,'Подт Отж'!$AC$2:$AD$72,2,1),"")))))</f>
        <v>70</v>
      </c>
      <c r="N89" s="75">
        <v>28</v>
      </c>
      <c r="O89" s="181">
        <f>IF(G89=15,VLOOKUP(N89,'Подъем туловища'!$P$2:$Q$72,2,1),IF(G89=14,VLOOKUP(N89,'Подъем туловища'!$S$2:$T$72,2,1),IF(G89=13,VLOOKUP(N89,'Подъем туловища'!$V$2:$W$72,2,1),IF(G89=12,VLOOKUP(N89,'Подъем туловища'!$Y$2:$Z$72,2,1),IF(G89=11,VLOOKUP(N89,'Подъем туловища'!$AB$2:$AC$72,2,1),"")))))</f>
        <v>47</v>
      </c>
      <c r="P89" s="75">
        <v>29</v>
      </c>
      <c r="Q89" s="180">
        <f>IF(G89=15,VLOOKUP(P89,'Наклон вперед'!$P$2:$Q$72,2,1),IF(G89=14,VLOOKUP(P89,'Наклон вперед'!$S$2:$T$72,2,1),IF(G89=13,VLOOKUP(P89,'Наклон вперед'!$V$2:$W$72,2,1),IF(G89=12,VLOOKUP(P89,'Наклон вперед'!$Y$2:$Z$72,2,1),IF(G89=11,VLOOKUP(P89,'Наклон вперед'!$AB$2:$AC$72,2,1),"")))))</f>
        <v>66</v>
      </c>
      <c r="R89" s="75">
        <v>184</v>
      </c>
      <c r="S89" s="180">
        <f>IF(G89=15,VLOOKUP(R89,'Прыжок с места'!$P$2:$Q$72,2,1),IF(G89=14,VLOOKUP(R89,'Прыжок с места'!$S$2:$T$72,2,1),IF(G89=13,VLOOKUP(R89,'Прыжок с места'!$V$2:$W$72,2,1),IF(G89=12,VLOOKUP(R89,'Прыжок с места'!$Y$2:$Z$72,2,1),IF(G89=11,VLOOKUP(R89,'Прыжок с места'!$AB$2:$AC$72,2,1),"")))))</f>
        <v>37</v>
      </c>
      <c r="T89" s="76">
        <f t="shared" ref="T89:T94" si="22">SUM(I89,K89,M89,O89,Q89,S89,)</f>
        <v>270</v>
      </c>
      <c r="U89" s="93">
        <f t="shared" ref="U89:U94" si="23">AA89</f>
        <v>1</v>
      </c>
      <c r="W89" s="99"/>
      <c r="X89" s="98"/>
      <c r="Y89" s="167"/>
      <c r="Z89" s="99">
        <f t="shared" ref="Z89:Z94" si="24">T89</f>
        <v>270</v>
      </c>
      <c r="AA89" s="98">
        <f t="shared" ref="AA89:AA128" si="25">RANK(Z89,$Z$9:$Z$333)</f>
        <v>1</v>
      </c>
    </row>
    <row r="90" spans="1:27" x14ac:dyDescent="0.25">
      <c r="A90" s="71">
        <v>2</v>
      </c>
      <c r="B90" s="70" t="s">
        <v>236</v>
      </c>
      <c r="C90" s="71" t="s">
        <v>91</v>
      </c>
      <c r="D90" s="174" t="s">
        <v>227</v>
      </c>
      <c r="E90" s="71"/>
      <c r="F90" s="72">
        <v>40637</v>
      </c>
      <c r="G90" s="63">
        <f t="shared" si="21"/>
        <v>12</v>
      </c>
      <c r="H90" s="73"/>
      <c r="I90" s="163">
        <f>IF(G90=15,VLOOKUP(H90,'Бег 1000 м'!$N$2:$O$194,2,1),IF(G90=14,VLOOKUP(H90,'Бег 1000 м'!$Q$2:$R$194,2,1),IF(G90=13,VLOOKUP(H90,'Бег 1000 м'!$T$2:$U$204,2,1),IF(G90=12,VLOOKUP(H90,'Бег 1000 м'!$W$2:$X$214,2,1),""))))</f>
        <v>0</v>
      </c>
      <c r="J90" s="74">
        <v>5.5</v>
      </c>
      <c r="K90" s="180">
        <f>IF(G90=12,VLOOKUP(J90,'Бег 30 м'!$I$2:$J$74,2,1),IF(G90=11,VLOOKUP(J90,'Бег 30 м'!$L$2:$M$74,2,1),""))</f>
        <v>45</v>
      </c>
      <c r="L90" s="75">
        <v>17</v>
      </c>
      <c r="M90" s="180">
        <f>IF(G90=15,VLOOKUP(L90,'Подт Отж'!$Q$2:$R$72,2,1),IF(G90=14,VLOOKUP(L90,'Подт Отж'!$T$2:$U$72,2,1),IF(G90=13,VLOOKUP(L90,'Подт Отж'!$W$2:$X$72,2,1),IF(G90=12,VLOOKUP(L90,'Подт Отж'!$Z$2:$AA$72,2,1),IF(G90=11,VLOOKUP(L90,'Подт Отж'!$AC$2:$AD$72,2,1),"")))))</f>
        <v>28</v>
      </c>
      <c r="N90" s="75">
        <v>30</v>
      </c>
      <c r="O90" s="187">
        <f>IF(G90=15,VLOOKUP(N90,'Подъем туловища'!$P$2:$Q$72,2,1),IF(G90=14,VLOOKUP(N90,'Подъем туловища'!$S$2:$T$72,2,1),IF(G90=13,VLOOKUP(N90,'Подъем туловища'!$V$2:$W$72,2,1),IF(G90=12,VLOOKUP(N90,'Подъем туловища'!$Y$2:$Z$72,2,1),IF(G90=11,VLOOKUP(N90,'Подъем туловища'!$AB$2:$AC$72,2,1),"")))))</f>
        <v>52</v>
      </c>
      <c r="P90" s="75">
        <v>26</v>
      </c>
      <c r="Q90" s="180">
        <f>IF(G90=15,VLOOKUP(P90,'Наклон вперед'!$P$2:$Q$72,2,1),IF(G90=14,VLOOKUP(P90,'Наклон вперед'!$S$2:$T$72,2,1),IF(G90=13,VLOOKUP(P90,'Наклон вперед'!$V$2:$W$72,2,1),IF(G90=12,VLOOKUP(P90,'Наклон вперед'!$Y$2:$Z$72,2,1),IF(G90=11,VLOOKUP(P90,'Наклон вперед'!$AB$2:$AC$72,2,1),"")))))</f>
        <v>63</v>
      </c>
      <c r="R90" s="75">
        <v>190</v>
      </c>
      <c r="S90" s="180">
        <f>IF(G90=15,VLOOKUP(R90,'Прыжок с места'!$P$2:$Q$72,2,1),IF(G90=14,VLOOKUP(R90,'Прыжок с места'!$S$2:$T$72,2,1),IF(G90=13,VLOOKUP(R90,'Прыжок с места'!$V$2:$W$72,2,1),IF(G90=12,VLOOKUP(R90,'Прыжок с места'!$Y$2:$Z$72,2,1),IF(G90=11,VLOOKUP(R90,'Прыжок с места'!$AB$2:$AC$72,2,1),"")))))</f>
        <v>40</v>
      </c>
      <c r="T90" s="76">
        <f t="shared" si="22"/>
        <v>228</v>
      </c>
      <c r="U90" s="93">
        <f t="shared" si="23"/>
        <v>8</v>
      </c>
      <c r="W90" s="99"/>
      <c r="X90" s="98"/>
      <c r="Y90" s="167"/>
      <c r="Z90" s="99">
        <f t="shared" si="24"/>
        <v>228</v>
      </c>
      <c r="AA90" s="98">
        <f t="shared" si="25"/>
        <v>8</v>
      </c>
    </row>
    <row r="91" spans="1:27" x14ac:dyDescent="0.25">
      <c r="A91" s="71">
        <v>3</v>
      </c>
      <c r="B91" s="70" t="s">
        <v>237</v>
      </c>
      <c r="C91" s="71" t="s">
        <v>91</v>
      </c>
      <c r="D91" s="174" t="s">
        <v>227</v>
      </c>
      <c r="E91" s="71"/>
      <c r="F91" s="72">
        <v>40514</v>
      </c>
      <c r="G91" s="63">
        <f t="shared" si="21"/>
        <v>12</v>
      </c>
      <c r="H91" s="73"/>
      <c r="I91" s="163">
        <f>IF(G91=15,VLOOKUP(H91,'Бег 1000 м'!$N$2:$O$194,2,1),IF(G91=14,VLOOKUP(H91,'Бег 1000 м'!$Q$2:$R$194,2,1),IF(G91=13,VLOOKUP(H91,'Бег 1000 м'!$T$2:$U$204,2,1),IF(G91=12,VLOOKUP(H91,'Бег 1000 м'!$W$2:$X$214,2,1),""))))</f>
        <v>0</v>
      </c>
      <c r="J91" s="74">
        <v>5.2</v>
      </c>
      <c r="K91" s="180">
        <f>IF(G91=12,VLOOKUP(J91,'Бег 30 м'!$I$2:$J$74,2,1),IF(G91=11,VLOOKUP(J91,'Бег 30 м'!$L$2:$M$74,2,1),""))</f>
        <v>56</v>
      </c>
      <c r="L91" s="75">
        <v>32</v>
      </c>
      <c r="M91" s="180">
        <f>IF(G91=15,VLOOKUP(L91,'Подт Отж'!$Q$2:$R$72,2,1),IF(G91=14,VLOOKUP(L91,'Подт Отж'!$T$2:$U$72,2,1),IF(G91=13,VLOOKUP(L91,'Подт Отж'!$W$2:$X$72,2,1),IF(G91=12,VLOOKUP(L91,'Подт Отж'!$Z$2:$AA$72,2,1),IF(G91=11,VLOOKUP(L91,'Подт Отж'!$AC$2:$AD$72,2,1),"")))))</f>
        <v>57</v>
      </c>
      <c r="N91" s="75">
        <v>32</v>
      </c>
      <c r="O91" s="187">
        <f>IF(G91=15,VLOOKUP(N91,'Подъем туловища'!$P$2:$Q$72,2,1),IF(G91=14,VLOOKUP(N91,'Подъем туловища'!$S$2:$T$72,2,1),IF(G91=13,VLOOKUP(N91,'Подъем туловища'!$V$2:$W$72,2,1),IF(G91=12,VLOOKUP(N91,'Подъем туловища'!$Y$2:$Z$72,2,1),IF(G91=11,VLOOKUP(N91,'Подъем туловища'!$AB$2:$AC$72,2,1),"")))))</f>
        <v>56</v>
      </c>
      <c r="P91" s="75">
        <v>17</v>
      </c>
      <c r="Q91" s="180">
        <f>IF(G91=15,VLOOKUP(P91,'Наклон вперед'!$P$2:$Q$72,2,1),IF(G91=14,VLOOKUP(P91,'Наклон вперед'!$S$2:$T$72,2,1),IF(G91=13,VLOOKUP(P91,'Наклон вперед'!$V$2:$W$72,2,1),IF(G91=12,VLOOKUP(P91,'Наклон вперед'!$Y$2:$Z$72,2,1),IF(G91=11,VLOOKUP(P91,'Наклон вперед'!$AB$2:$AC$72,2,1),"")))))</f>
        <v>44</v>
      </c>
      <c r="R91" s="75">
        <v>183</v>
      </c>
      <c r="S91" s="180">
        <f>IF(G91=15,VLOOKUP(R91,'Прыжок с места'!$P$2:$Q$72,2,1),IF(G91=14,VLOOKUP(R91,'Прыжок с места'!$S$2:$T$72,2,1),IF(G91=13,VLOOKUP(R91,'Прыжок с места'!$V$2:$W$72,2,1),IF(G91=12,VLOOKUP(R91,'Прыжок с места'!$Y$2:$Z$72,2,1),IF(G91=11,VLOOKUP(R91,'Прыжок с места'!$AB$2:$AC$72,2,1),"")))))</f>
        <v>36</v>
      </c>
      <c r="T91" s="76">
        <f t="shared" si="22"/>
        <v>249</v>
      </c>
      <c r="U91" s="93">
        <f t="shared" si="23"/>
        <v>4</v>
      </c>
      <c r="W91" s="99"/>
      <c r="X91" s="98"/>
      <c r="Y91" s="167"/>
      <c r="Z91" s="99">
        <f t="shared" si="24"/>
        <v>249</v>
      </c>
      <c r="AA91" s="98">
        <f t="shared" si="25"/>
        <v>4</v>
      </c>
    </row>
    <row r="92" spans="1:27" x14ac:dyDescent="0.25">
      <c r="A92" s="71">
        <v>4</v>
      </c>
      <c r="B92" s="70" t="s">
        <v>238</v>
      </c>
      <c r="C92" s="71" t="s">
        <v>91</v>
      </c>
      <c r="D92" s="174" t="s">
        <v>227</v>
      </c>
      <c r="E92" s="71"/>
      <c r="F92" s="72">
        <v>40722</v>
      </c>
      <c r="G92" s="63">
        <f t="shared" si="21"/>
        <v>11</v>
      </c>
      <c r="H92" s="73"/>
      <c r="I92" s="163" t="str">
        <f>IF(G92=15,VLOOKUP(H92,'Бег 1000 м'!$N$2:$O$194,2,1),IF(G92=14,VLOOKUP(H92,'Бег 1000 м'!$Q$2:$R$194,2,1),IF(G92=13,VLOOKUP(H92,'Бег 1000 м'!$T$2:$U$204,2,1),IF(G92=12,VLOOKUP(H92,'Бег 1000 м'!$W$2:$X$214,2,1),""))))</f>
        <v/>
      </c>
      <c r="J92" s="74">
        <v>5.0999999999999996</v>
      </c>
      <c r="K92" s="180">
        <f>IF(G92=12,VLOOKUP(J92,'Бег 30 м'!$I$2:$J$74,2,1),IF(G92=11,VLOOKUP(J92,'Бег 30 м'!$L$2:$M$74,2,1),""))</f>
        <v>64</v>
      </c>
      <c r="L92" s="75">
        <v>38</v>
      </c>
      <c r="M92" s="180">
        <f>IF(G92=15,VLOOKUP(L92,'Подт Отж'!$Q$2:$R$72,2,1),IF(G92=14,VLOOKUP(L92,'Подт Отж'!$T$2:$U$72,2,1),IF(G92=13,VLOOKUP(L92,'Подт Отж'!$W$2:$X$72,2,1),IF(G92=12,VLOOKUP(L92,'Подт Отж'!$Z$2:$AA$72,2,1),IF(G92=11,VLOOKUP(L92,'Подт Отж'!$AC$2:$AD$72,2,1),"")))))</f>
        <v>63</v>
      </c>
      <c r="N92" s="75">
        <v>28</v>
      </c>
      <c r="O92" s="187">
        <f>IF(G92=15,VLOOKUP(N92,'Подъем туловища'!$P$2:$Q$72,2,1),IF(G92=14,VLOOKUP(N92,'Подъем туловища'!$S$2:$T$72,2,1),IF(G92=13,VLOOKUP(N92,'Подъем туловища'!$V$2:$W$72,2,1),IF(G92=12,VLOOKUP(N92,'Подъем туловища'!$Y$2:$Z$72,2,1),IF(G92=11,VLOOKUP(N92,'Подъем туловища'!$AB$2:$AC$72,2,1),"")))))</f>
        <v>52</v>
      </c>
      <c r="P92" s="75">
        <v>16</v>
      </c>
      <c r="Q92" s="180">
        <f>IF(G92=15,VLOOKUP(P92,'Наклон вперед'!$P$2:$Q$72,2,1),IF(G92=14,VLOOKUP(P92,'Наклон вперед'!$S$2:$T$72,2,1),IF(G92=13,VLOOKUP(P92,'Наклон вперед'!$V$2:$W$72,2,1),IF(G92=12,VLOOKUP(P92,'Наклон вперед'!$Y$2:$Z$72,2,1),IF(G92=11,VLOOKUP(P92,'Наклон вперед'!$AB$2:$AC$72,2,1),"")))))</f>
        <v>46</v>
      </c>
      <c r="R92" s="75">
        <v>160</v>
      </c>
      <c r="S92" s="180">
        <f>IF(G92=15,VLOOKUP(R92,'Прыжок с места'!$P$2:$Q$72,2,1),IF(G92=14,VLOOKUP(R92,'Прыжок с места'!$S$2:$T$72,2,1),IF(G92=13,VLOOKUP(R92,'Прыжок с места'!$V$2:$W$72,2,1),IF(G92=12,VLOOKUP(R92,'Прыжок с места'!$Y$2:$Z$72,2,1),IF(G92=11,VLOOKUP(R92,'Прыжок с места'!$AB$2:$AC$72,2,1),"")))))</f>
        <v>30</v>
      </c>
      <c r="T92" s="76">
        <f t="shared" si="22"/>
        <v>255</v>
      </c>
      <c r="U92" s="93">
        <f t="shared" si="23"/>
        <v>3</v>
      </c>
      <c r="W92" s="99"/>
      <c r="X92" s="98"/>
      <c r="Y92" s="167"/>
      <c r="Z92" s="99">
        <f t="shared" si="24"/>
        <v>255</v>
      </c>
      <c r="AA92" s="98">
        <f t="shared" si="25"/>
        <v>3</v>
      </c>
    </row>
    <row r="93" spans="1:27" x14ac:dyDescent="0.25">
      <c r="A93" s="71">
        <v>5</v>
      </c>
      <c r="B93" s="70" t="s">
        <v>337</v>
      </c>
      <c r="C93" s="71" t="s">
        <v>91</v>
      </c>
      <c r="D93" s="174" t="s">
        <v>227</v>
      </c>
      <c r="E93" s="71"/>
      <c r="F93" s="72">
        <v>40875</v>
      </c>
      <c r="G93" s="63">
        <f t="shared" si="21"/>
        <v>11</v>
      </c>
      <c r="H93" s="73"/>
      <c r="I93" s="163" t="str">
        <f>IF(G93=15,VLOOKUP(H93,'Бег 1000 м'!$N$2:$O$194,2,1),IF(G93=14,VLOOKUP(H93,'Бег 1000 м'!$Q$2:$R$194,2,1),IF(G93=13,VLOOKUP(H93,'Бег 1000 м'!$T$2:$U$204,2,1),IF(G93=12,VLOOKUP(H93,'Бег 1000 м'!$W$2:$X$214,2,1),""))))</f>
        <v/>
      </c>
      <c r="J93" s="74">
        <v>5.0999999999999996</v>
      </c>
      <c r="K93" s="180">
        <f>IF(G93=12,VLOOKUP(J93,'Бег 30 м'!$I$2:$J$74,2,1),IF(G93=11,VLOOKUP(J93,'Бег 30 м'!$L$2:$M$74,2,1),""))</f>
        <v>64</v>
      </c>
      <c r="L93" s="75">
        <v>5</v>
      </c>
      <c r="M93" s="180">
        <f>IF(G93=15,VLOOKUP(L93,'Подт Отж'!$Q$2:$R$72,2,1),IF(G93=14,VLOOKUP(L93,'Подт Отж'!$T$2:$U$72,2,1),IF(G93=13,VLOOKUP(L93,'Подт Отж'!$W$2:$X$72,2,1),IF(G93=12,VLOOKUP(L93,'Подт Отж'!$Z$2:$AA$72,2,1),IF(G93=11,VLOOKUP(L93,'Подт Отж'!$AC$2:$AD$72,2,1),"")))))</f>
        <v>10</v>
      </c>
      <c r="N93" s="75">
        <v>30</v>
      </c>
      <c r="O93" s="187">
        <f>IF(G93=15,VLOOKUP(N93,'Подъем туловища'!$P$2:$Q$72,2,1),IF(G93=14,VLOOKUP(N93,'Подъем туловища'!$S$2:$T$72,2,1),IF(G93=13,VLOOKUP(N93,'Подъем туловища'!$V$2:$W$72,2,1),IF(G93=12,VLOOKUP(N93,'Подъем туловища'!$Y$2:$Z$72,2,1),IF(G93=11,VLOOKUP(N93,'Подъем туловища'!$AB$2:$AC$72,2,1),"")))))</f>
        <v>56</v>
      </c>
      <c r="P93" s="75">
        <v>5</v>
      </c>
      <c r="Q93" s="180">
        <f>IF(G93=15,VLOOKUP(P93,'Наклон вперед'!$P$2:$Q$72,2,1),IF(G93=14,VLOOKUP(P93,'Наклон вперед'!$S$2:$T$72,2,1),IF(G93=13,VLOOKUP(P93,'Наклон вперед'!$V$2:$W$72,2,1),IF(G93=12,VLOOKUP(P93,'Наклон вперед'!$Y$2:$Z$72,2,1),IF(G93=11,VLOOKUP(P93,'Наклон вперед'!$AB$2:$AC$72,2,1),"")))))</f>
        <v>13</v>
      </c>
      <c r="R93" s="75">
        <v>195</v>
      </c>
      <c r="S93" s="180">
        <f>IF(G93=15,VLOOKUP(R93,'Прыжок с места'!$P$2:$Q$72,2,1),IF(G93=14,VLOOKUP(R93,'Прыжок с места'!$S$2:$T$72,2,1),IF(G93=13,VLOOKUP(R93,'Прыжок с места'!$V$2:$W$72,2,1),IF(G93=12,VLOOKUP(R93,'Прыжок с места'!$Y$2:$Z$72,2,1),IF(G93=11,VLOOKUP(R93,'Прыжок с места'!$AB$2:$AC$72,2,1),"")))))</f>
        <v>55</v>
      </c>
      <c r="T93" s="76">
        <f t="shared" si="22"/>
        <v>198</v>
      </c>
      <c r="U93" s="93">
        <f t="shared" si="23"/>
        <v>17</v>
      </c>
      <c r="W93" s="99"/>
      <c r="X93" s="98"/>
      <c r="Y93" s="167"/>
      <c r="Z93" s="99">
        <f t="shared" si="24"/>
        <v>198</v>
      </c>
      <c r="AA93" s="98">
        <f t="shared" si="25"/>
        <v>17</v>
      </c>
    </row>
    <row r="94" spans="1:27" x14ac:dyDescent="0.25">
      <c r="A94" s="71">
        <v>6</v>
      </c>
      <c r="B94" s="70" t="s">
        <v>239</v>
      </c>
      <c r="C94" s="71" t="s">
        <v>91</v>
      </c>
      <c r="D94" s="174" t="s">
        <v>227</v>
      </c>
      <c r="E94" s="71"/>
      <c r="F94" s="72">
        <v>40626</v>
      </c>
      <c r="G94" s="63">
        <f t="shared" si="21"/>
        <v>12</v>
      </c>
      <c r="H94" s="73"/>
      <c r="I94" s="163">
        <f>IF(G94=15,VLOOKUP(H94,'Бег 1000 м'!$N$2:$O$194,2,1),IF(G94=14,VLOOKUP(H94,'Бег 1000 м'!$Q$2:$R$194,2,1),IF(G94=13,VLOOKUP(H94,'Бег 1000 м'!$T$2:$U$204,2,1),IF(G94=12,VLOOKUP(H94,'Бег 1000 м'!$W$2:$X$214,2,1),""))))</f>
        <v>0</v>
      </c>
      <c r="J94" s="74">
        <v>4.9000000000000004</v>
      </c>
      <c r="K94" s="180">
        <f>IF(G94=12,VLOOKUP(J94,'Бег 30 м'!$I$2:$J$74,2,1),IF(G94=11,VLOOKUP(J94,'Бег 30 м'!$L$2:$M$74,2,1),""))</f>
        <v>64</v>
      </c>
      <c r="L94" s="75">
        <v>15</v>
      </c>
      <c r="M94" s="180">
        <f>IF(G94=15,VLOOKUP(L94,'Подт Отж'!$Q$2:$R$72,2,1),IF(G94=14,VLOOKUP(L94,'Подт Отж'!$T$2:$U$72,2,1),IF(G94=13,VLOOKUP(L94,'Подт Отж'!$W$2:$X$72,2,1),IF(G94=12,VLOOKUP(L94,'Подт Отж'!$Z$2:$AA$72,2,1),IF(G94=11,VLOOKUP(L94,'Подт Отж'!$AC$2:$AD$72,2,1),"")))))</f>
        <v>24</v>
      </c>
      <c r="N94" s="75">
        <v>27</v>
      </c>
      <c r="O94" s="187">
        <f>IF(G94=15,VLOOKUP(N94,'Подъем туловища'!$P$2:$Q$72,2,1),IF(G94=14,VLOOKUP(N94,'Подъем туловища'!$S$2:$T$72,2,1),IF(G94=13,VLOOKUP(N94,'Подъем туловища'!$V$2:$W$72,2,1),IF(G94=12,VLOOKUP(N94,'Подъем туловища'!$Y$2:$Z$72,2,1),IF(G94=11,VLOOKUP(N94,'Подъем туловища'!$AB$2:$AC$72,2,1),"")))))</f>
        <v>44</v>
      </c>
      <c r="P94" s="75">
        <v>6</v>
      </c>
      <c r="Q94" s="180">
        <f>IF(G94=15,VLOOKUP(P94,'Наклон вперед'!$P$2:$Q$72,2,1),IF(G94=14,VLOOKUP(P94,'Наклон вперед'!$S$2:$T$72,2,1),IF(G94=13,VLOOKUP(P94,'Наклон вперед'!$V$2:$W$72,2,1),IF(G94=12,VLOOKUP(P94,'Наклон вперед'!$Y$2:$Z$72,2,1),IF(G94=11,VLOOKUP(P94,'Наклон вперед'!$AB$2:$AC$72,2,1),"")))))</f>
        <v>13</v>
      </c>
      <c r="R94" s="75">
        <v>203</v>
      </c>
      <c r="S94" s="180">
        <f>IF(G94=15,VLOOKUP(R94,'Прыжок с места'!$P$2:$Q$72,2,1),IF(G94=14,VLOOKUP(R94,'Прыжок с места'!$S$2:$T$72,2,1),IF(G94=13,VLOOKUP(R94,'Прыжок с места'!$V$2:$W$72,2,1),IF(G94=12,VLOOKUP(R94,'Прыжок с места'!$Y$2:$Z$72,2,1),IF(G94=11,VLOOKUP(R94,'Прыжок с места'!$AB$2:$AC$72,2,1),"")))))</f>
        <v>51</v>
      </c>
      <c r="T94" s="76">
        <f t="shared" si="22"/>
        <v>196</v>
      </c>
      <c r="U94" s="93">
        <f t="shared" si="23"/>
        <v>18</v>
      </c>
      <c r="W94" s="99"/>
      <c r="X94" s="98"/>
      <c r="Y94" s="167"/>
      <c r="Z94" s="99">
        <f t="shared" si="24"/>
        <v>196</v>
      </c>
      <c r="AA94" s="98">
        <f t="shared" si="25"/>
        <v>18</v>
      </c>
    </row>
    <row r="95" spans="1:27" x14ac:dyDescent="0.25">
      <c r="A95" s="71">
        <v>7</v>
      </c>
      <c r="B95" s="70"/>
      <c r="C95" s="71" t="s">
        <v>91</v>
      </c>
      <c r="D95" s="174" t="s">
        <v>227</v>
      </c>
      <c r="E95" s="71"/>
      <c r="F95" s="72"/>
      <c r="G95" s="63">
        <f t="shared" si="21"/>
        <v>123</v>
      </c>
      <c r="H95" s="73"/>
      <c r="I95" s="163"/>
      <c r="J95" s="74"/>
      <c r="K95" s="163"/>
      <c r="L95" s="75"/>
      <c r="M95" s="163"/>
      <c r="N95" s="75"/>
      <c r="O95" s="163"/>
      <c r="P95" s="75"/>
      <c r="Q95" s="163"/>
      <c r="R95" s="75"/>
      <c r="S95" s="163"/>
      <c r="T95" s="76"/>
      <c r="U95" s="93"/>
      <c r="W95" s="99"/>
      <c r="X95" s="98"/>
      <c r="Y95" s="167"/>
      <c r="Z95" s="99"/>
      <c r="AA95" s="98"/>
    </row>
    <row r="96" spans="1:27" ht="15.75" thickBot="1" x14ac:dyDescent="0.3">
      <c r="A96" s="71">
        <v>8</v>
      </c>
      <c r="B96" s="70"/>
      <c r="C96" s="71" t="s">
        <v>91</v>
      </c>
      <c r="D96" s="174" t="s">
        <v>227</v>
      </c>
      <c r="E96" s="71"/>
      <c r="F96" s="72"/>
      <c r="G96" s="63">
        <f t="shared" si="21"/>
        <v>123</v>
      </c>
      <c r="H96" s="73"/>
      <c r="I96" s="163"/>
      <c r="J96" s="74"/>
      <c r="K96" s="163"/>
      <c r="L96" s="75"/>
      <c r="M96" s="163"/>
      <c r="N96" s="75"/>
      <c r="O96" s="163"/>
      <c r="P96" s="75"/>
      <c r="Q96" s="163"/>
      <c r="R96" s="75"/>
      <c r="S96" s="163"/>
      <c r="T96" s="76"/>
      <c r="U96" s="93"/>
      <c r="W96" s="99"/>
      <c r="X96" s="98"/>
      <c r="Y96" s="167"/>
      <c r="Z96" s="99"/>
      <c r="AA96" s="98"/>
    </row>
    <row r="97" spans="1:27" ht="24.95" customHeight="1" thickBot="1" x14ac:dyDescent="0.3">
      <c r="O97" s="210" t="s">
        <v>198</v>
      </c>
      <c r="P97" s="211"/>
      <c r="Q97" s="211"/>
      <c r="R97" s="211"/>
      <c r="S97" s="89"/>
      <c r="T97" s="88">
        <f>SUM(LARGE(T89:T96,{1,2,3,4,5}))</f>
        <v>1200</v>
      </c>
      <c r="W97" s="92"/>
      <c r="X97" s="98"/>
      <c r="Y97" s="92"/>
      <c r="Z97" s="92"/>
      <c r="AA97" s="98"/>
    </row>
    <row r="98" spans="1:27" ht="15.75" thickBot="1" x14ac:dyDescent="0.3">
      <c r="W98" s="92"/>
      <c r="X98" s="98"/>
      <c r="Y98" s="92"/>
      <c r="Z98" s="92"/>
      <c r="AA98" s="98"/>
    </row>
    <row r="99" spans="1:27" ht="21.75" thickBot="1" x14ac:dyDescent="0.35">
      <c r="B99" s="212" t="s">
        <v>37</v>
      </c>
      <c r="C99" s="213"/>
      <c r="D99" s="90">
        <f>T84+T97</f>
        <v>2325</v>
      </c>
      <c r="H99" s="164" t="s">
        <v>7</v>
      </c>
      <c r="I99" s="87"/>
      <c r="J99" s="90">
        <f>многоборье!E9</f>
        <v>1</v>
      </c>
      <c r="K99" s="214" t="s">
        <v>183</v>
      </c>
      <c r="L99" s="215"/>
      <c r="W99" s="92"/>
      <c r="X99" s="98"/>
      <c r="Y99" s="92"/>
      <c r="Z99" s="92"/>
      <c r="AA99" s="98"/>
    </row>
    <row r="100" spans="1:27" x14ac:dyDescent="0.25">
      <c r="W100" s="92"/>
      <c r="X100" s="98"/>
      <c r="Y100" s="92"/>
      <c r="Z100" s="92"/>
      <c r="AA100" s="98"/>
    </row>
    <row r="101" spans="1:27" x14ac:dyDescent="0.25">
      <c r="W101" s="92"/>
      <c r="X101" s="98"/>
      <c r="Y101" s="92"/>
      <c r="Z101" s="92"/>
      <c r="AA101" s="98"/>
    </row>
    <row r="102" spans="1:27" ht="20.100000000000001" customHeight="1" x14ac:dyDescent="0.3">
      <c r="A102" s="221" t="s">
        <v>39</v>
      </c>
      <c r="B102" s="221"/>
      <c r="C102" s="221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221"/>
      <c r="T102" s="221"/>
      <c r="U102" s="166">
        <v>4</v>
      </c>
      <c r="W102" s="99"/>
      <c r="X102" s="98"/>
      <c r="Y102" s="167"/>
      <c r="Z102" s="99"/>
      <c r="AA102" s="98"/>
    </row>
    <row r="103" spans="1:27" ht="20.100000000000001" customHeight="1" x14ac:dyDescent="0.3">
      <c r="A103" s="221" t="s">
        <v>41</v>
      </c>
      <c r="B103" s="221"/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221"/>
      <c r="W103" s="99"/>
      <c r="X103" s="98"/>
      <c r="Y103" s="167"/>
      <c r="Z103" s="99"/>
      <c r="AA103" s="98"/>
    </row>
    <row r="104" spans="1:27" ht="20.100000000000001" customHeight="1" x14ac:dyDescent="0.3">
      <c r="A104" s="81"/>
      <c r="B104" s="81"/>
      <c r="C104" s="81"/>
      <c r="D104" s="86" t="s">
        <v>40</v>
      </c>
      <c r="E104" s="86"/>
      <c r="F104" s="222" t="s">
        <v>234</v>
      </c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W104" s="99"/>
      <c r="X104" s="98"/>
      <c r="Y104" s="167"/>
      <c r="Z104" s="99"/>
      <c r="AA104" s="98"/>
    </row>
    <row r="105" spans="1:27" ht="9" customHeight="1" x14ac:dyDescent="0.25">
      <c r="M105" s="30"/>
      <c r="W105" s="99"/>
      <c r="X105" s="98"/>
      <c r="Y105" s="167"/>
      <c r="Z105" s="99"/>
      <c r="AA105" s="98"/>
    </row>
    <row r="106" spans="1:27" ht="15" customHeight="1" x14ac:dyDescent="0.25">
      <c r="B106" s="8">
        <f>B5</f>
        <v>45079</v>
      </c>
      <c r="C106" s="8"/>
      <c r="D106" s="8"/>
      <c r="E106" s="8"/>
      <c r="L106" s="85" t="s">
        <v>38</v>
      </c>
      <c r="O106" s="85"/>
      <c r="Q106" s="85"/>
      <c r="R106" s="85"/>
      <c r="W106" s="99"/>
      <c r="X106" s="98"/>
      <c r="Y106" s="167"/>
      <c r="Z106" s="99"/>
      <c r="AA106" s="98"/>
    </row>
    <row r="107" spans="1:27" ht="16.5" customHeight="1" x14ac:dyDescent="0.25">
      <c r="A107" s="224" t="s">
        <v>0</v>
      </c>
      <c r="B107" s="225" t="s">
        <v>1</v>
      </c>
      <c r="C107" s="226" t="s">
        <v>34</v>
      </c>
      <c r="D107" s="229" t="s">
        <v>30</v>
      </c>
      <c r="E107" s="229" t="s">
        <v>31</v>
      </c>
      <c r="F107" s="224" t="s">
        <v>3</v>
      </c>
      <c r="G107" s="229" t="s">
        <v>8</v>
      </c>
      <c r="H107" s="225" t="s">
        <v>21</v>
      </c>
      <c r="I107" s="225"/>
      <c r="J107" s="232" t="s">
        <v>190</v>
      </c>
      <c r="K107" s="232"/>
      <c r="L107" s="216" t="s">
        <v>4</v>
      </c>
      <c r="M107" s="217"/>
      <c r="N107" s="216" t="s">
        <v>189</v>
      </c>
      <c r="O107" s="217"/>
      <c r="P107" s="216" t="s">
        <v>5</v>
      </c>
      <c r="Q107" s="217"/>
      <c r="R107" s="220" t="s">
        <v>23</v>
      </c>
      <c r="S107" s="220"/>
      <c r="T107" s="209" t="s">
        <v>42</v>
      </c>
      <c r="U107" s="209" t="s">
        <v>43</v>
      </c>
      <c r="W107" s="99"/>
      <c r="X107" s="98"/>
      <c r="Y107" s="167"/>
      <c r="Z107" s="99"/>
      <c r="AA107" s="98"/>
    </row>
    <row r="108" spans="1:27" ht="23.25" customHeight="1" x14ac:dyDescent="0.25">
      <c r="A108" s="224"/>
      <c r="B108" s="225"/>
      <c r="C108" s="227"/>
      <c r="D108" s="230"/>
      <c r="E108" s="230"/>
      <c r="F108" s="224"/>
      <c r="G108" s="230"/>
      <c r="H108" s="225"/>
      <c r="I108" s="225"/>
      <c r="J108" s="232"/>
      <c r="K108" s="232"/>
      <c r="L108" s="218"/>
      <c r="M108" s="219"/>
      <c r="N108" s="218"/>
      <c r="O108" s="219"/>
      <c r="P108" s="218"/>
      <c r="Q108" s="219"/>
      <c r="R108" s="220"/>
      <c r="S108" s="220"/>
      <c r="T108" s="209"/>
      <c r="U108" s="209"/>
      <c r="W108" s="99"/>
      <c r="X108" s="98"/>
      <c r="Y108" s="167"/>
      <c r="Z108" s="99"/>
      <c r="AA108" s="98"/>
    </row>
    <row r="109" spans="1:27" x14ac:dyDescent="0.25">
      <c r="A109" s="224"/>
      <c r="B109" s="225"/>
      <c r="C109" s="228"/>
      <c r="D109" s="231"/>
      <c r="E109" s="231"/>
      <c r="F109" s="224"/>
      <c r="G109" s="231"/>
      <c r="H109" s="163" t="s">
        <v>32</v>
      </c>
      <c r="I109" s="163" t="s">
        <v>9</v>
      </c>
      <c r="J109" s="162" t="s">
        <v>32</v>
      </c>
      <c r="K109" s="162" t="s">
        <v>9</v>
      </c>
      <c r="L109" s="162" t="s">
        <v>32</v>
      </c>
      <c r="M109" s="162" t="s">
        <v>9</v>
      </c>
      <c r="N109" s="162" t="s">
        <v>32</v>
      </c>
      <c r="O109" s="162" t="s">
        <v>9</v>
      </c>
      <c r="P109" s="162" t="s">
        <v>32</v>
      </c>
      <c r="Q109" s="162" t="s">
        <v>9</v>
      </c>
      <c r="R109" s="162" t="s">
        <v>32</v>
      </c>
      <c r="S109" s="162" t="s">
        <v>9</v>
      </c>
      <c r="T109" s="209"/>
      <c r="U109" s="209"/>
      <c r="W109" s="99"/>
      <c r="X109" s="98"/>
      <c r="Y109" s="167"/>
      <c r="Z109" s="99"/>
      <c r="AA109" s="98"/>
    </row>
    <row r="110" spans="1:27" ht="15.75" customHeight="1" x14ac:dyDescent="0.25">
      <c r="A110" s="71">
        <v>1</v>
      </c>
      <c r="B110" s="70" t="s">
        <v>240</v>
      </c>
      <c r="C110" s="71" t="s">
        <v>90</v>
      </c>
      <c r="D110" s="116" t="s">
        <v>317</v>
      </c>
      <c r="E110" s="71"/>
      <c r="F110" s="72">
        <v>40777</v>
      </c>
      <c r="G110" s="63">
        <f>DATEDIF(F110,$B$5,"y")</f>
        <v>11</v>
      </c>
      <c r="H110" s="73"/>
      <c r="I110" s="163" t="str">
        <f>IF(G110=15,VLOOKUP(H110,'Бег 1000 м'!$A$2:$B$200,2,1),IF(G110=14,VLOOKUP(H110,'Бег 1000 м'!$D$2:$E$200,2,1),IF(G110=13,VLOOKUP(H110,'Бег 1000 м'!$G$2:$H$200,2,1),IF(G110=12,VLOOKUP(H110,'Бег 1000 м'!$J$2:$K$200,2,1),""))))</f>
        <v/>
      </c>
      <c r="J110" s="74">
        <v>5.0999999999999996</v>
      </c>
      <c r="K110" s="180">
        <f>IF(G110=12,VLOOKUP(J110,'Бег 30 м'!$B$2:$C$74,2,1),IF(G110=11,VLOOKUP(J110,'Бег 30 м'!$E$2:$F$74,2,1),""))</f>
        <v>57</v>
      </c>
      <c r="L110" s="75">
        <v>12</v>
      </c>
      <c r="M110" s="180">
        <f>IF(G110=15,VLOOKUP(L110,'Подт Отж'!$A$2:$B$72,2,1),IF(G110=14,VLOOKUP(L110,'Подт Отж'!$D$2:$E$72,2,1),IF(G110=13,VLOOKUP(L110,'Подт Отж'!$G$2:$H$72,2,1),IF(G110=12,VLOOKUP(L110,'Подт Отж'!$J$2:$K$72,2,1),IF(G110=11,VLOOKUP(L110,'Подт Отж'!$M$2:$N$72,2,1),""))))
)</f>
        <v>59</v>
      </c>
      <c r="N110" s="75">
        <v>29</v>
      </c>
      <c r="O110" s="181">
        <f>IF(G110=15,VLOOKUP(N110,'Подъем туловища'!$A$2:$B$72,2,1),IF(G110=14,VLOOKUP(N110,'Подъем туловища'!$D$2:$E$72,2,1),IF(G110=13,VLOOKUP(N110,'Подъем туловища'!$G$2:$H$72,2,1),IF(G110=12,VLOOKUP(N110,'Подъем туловища'!$J$2:$K$72,2,1),IF(G110=11,VLOOKUP(N110,'Подъем туловища'!$M$2:$N$72,2,1),"")))))</f>
        <v>47</v>
      </c>
      <c r="P110" s="75">
        <v>9</v>
      </c>
      <c r="Q110" s="180">
        <f>IF(G110=15,VLOOKUP(P110,'Наклон вперед'!$A$2:$B$72,2,1),IF(G110=14,VLOOKUP(P110,'Наклон вперед'!$D$2:$E$72,2,1),IF(G110=13,VLOOKUP(P110,'Наклон вперед'!$G$2:$H$72,2,1),IF(G110=12,VLOOKUP(P110,'Наклон вперед'!$J$2:$K$72,2,1),IF(G110=11,VLOOKUP(P110,'Наклон вперед'!$M$2:$N$72,2,1),"")))))</f>
        <v>38</v>
      </c>
      <c r="R110" s="75">
        <v>175</v>
      </c>
      <c r="S110" s="180">
        <f>IF(G110=15,VLOOKUP(R110,'Прыжок с места'!$A$2:$B$72,2,1),IF(G110=14,VLOOKUP(R110,'Прыжок с места'!$D$2:$E$72,2,1),IF(G110=13,VLOOKUP(R110,'Прыжок с места'!$G$2:$H$72,2,1),IF(G110=12,VLOOKUP(R110,'Прыжок с места'!$J$2:$K$72,2,1),IF(G110=11,VLOOKUP(R110,'Прыжок с места'!$M$2:$N$72,2,1),"")))))</f>
        <v>27</v>
      </c>
      <c r="T110" s="76">
        <f t="shared" ref="T110:T115" si="26">SUM(I110,K110,M110,O110,Q110,S110,)</f>
        <v>228</v>
      </c>
      <c r="U110" s="93">
        <f>X110</f>
        <v>4</v>
      </c>
      <c r="W110" s="99">
        <f t="shared" ref="W110:W115" si="27">T110</f>
        <v>228</v>
      </c>
      <c r="X110" s="98">
        <f t="shared" si="18"/>
        <v>4</v>
      </c>
      <c r="Y110" s="167"/>
      <c r="Z110" s="99"/>
      <c r="AA110" s="98"/>
    </row>
    <row r="111" spans="1:27" x14ac:dyDescent="0.25">
      <c r="A111" s="71">
        <v>2</v>
      </c>
      <c r="B111" s="70" t="s">
        <v>241</v>
      </c>
      <c r="C111" s="71" t="s">
        <v>90</v>
      </c>
      <c r="D111" s="116" t="s">
        <v>317</v>
      </c>
      <c r="E111" s="71"/>
      <c r="F111" s="72">
        <v>40876</v>
      </c>
      <c r="G111" s="63">
        <f t="shared" ref="G111:G115" si="28">DATEDIF(F111,$B$5,"y")</f>
        <v>11</v>
      </c>
      <c r="H111" s="73"/>
      <c r="I111" s="163" t="str">
        <f>IF(G111=15,VLOOKUP(H111,'Бег 1000 м'!$A$2:$B$200,2,1),IF(G111=14,VLOOKUP(H111,'Бег 1000 м'!$D$2:$E$200,2,1),IF(G111=13,VLOOKUP(H111,'Бег 1000 м'!$G$2:$H$200,2,1),IF(G111=12,VLOOKUP(H111,'Бег 1000 м'!$J$2:$K$200,2,1),""))))</f>
        <v/>
      </c>
      <c r="J111" s="74">
        <v>5.0999999999999996</v>
      </c>
      <c r="K111" s="180">
        <f>IF(G111=12,VLOOKUP(J111,'Бег 30 м'!$B$2:$C$74,2,1),IF(G111=11,VLOOKUP(J111,'Бег 30 м'!$E$2:$F$74,2,1),""))</f>
        <v>57</v>
      </c>
      <c r="L111" s="75">
        <v>8</v>
      </c>
      <c r="M111" s="180">
        <f>IF(G111=15,VLOOKUP(L111,'Подт Отж'!$A$2:$B$72,2,1),IF(G111=14,VLOOKUP(L111,'Подт Отж'!$D$2:$E$72,2,1),IF(G111=13,VLOOKUP(L111,'Подт Отж'!$G$2:$H$72,2,1),IF(G111=12,VLOOKUP(L111,'Подт Отж'!$J$2:$K$72,2,1),IF(G111=11,VLOOKUP(L111,'Подт Отж'!$M$2:$N$72,2,1),""))))
)</f>
        <v>44</v>
      </c>
      <c r="N111" s="75">
        <v>26</v>
      </c>
      <c r="O111" s="187">
        <f>IF(G111=15,VLOOKUP(N111,'Подъем туловища'!$A$2:$B$72,2,1),IF(G111=14,VLOOKUP(N111,'Подъем туловища'!$D$2:$E$72,2,1),IF(G111=13,VLOOKUP(N111,'Подъем туловища'!$G$2:$H$72,2,1),IF(G111=12,VLOOKUP(N111,'Подъем туловища'!$J$2:$K$72,2,1),IF(G111=11,VLOOKUP(N111,'Подъем туловища'!$M$2:$N$72,2,1),"")))))</f>
        <v>41</v>
      </c>
      <c r="P111" s="75">
        <v>6</v>
      </c>
      <c r="Q111" s="180">
        <f>IF(G111=15,VLOOKUP(P111,'Наклон вперед'!$A$2:$B$72,2,1),IF(G111=14,VLOOKUP(P111,'Наклон вперед'!$D$2:$E$72,2,1),IF(G111=13,VLOOKUP(P111,'Наклон вперед'!$G$2:$H$72,2,1),IF(G111=12,VLOOKUP(P111,'Наклон вперед'!$J$2:$K$72,2,1),IF(G111=11,VLOOKUP(P111,'Наклон вперед'!$M$2:$N$72,2,1),"")))))</f>
        <v>27</v>
      </c>
      <c r="R111" s="75">
        <v>200</v>
      </c>
      <c r="S111" s="180">
        <f>IF(G111=15,VLOOKUP(R111,'Прыжок с места'!$A$2:$B$72,2,1),IF(G111=14,VLOOKUP(R111,'Прыжок с места'!$D$2:$E$72,2,1),IF(G111=13,VLOOKUP(R111,'Прыжок с места'!$G$2:$H$72,2,1),IF(G111=12,VLOOKUP(R111,'Прыжок с места'!$J$2:$K$72,2,1),IF(G111=11,VLOOKUP(R111,'Прыжок с места'!$M$2:$N$72,2,1),"")))))</f>
        <v>50</v>
      </c>
      <c r="T111" s="76">
        <f t="shared" si="26"/>
        <v>219</v>
      </c>
      <c r="U111" s="93">
        <f t="shared" ref="U111:U115" si="29">X111</f>
        <v>7</v>
      </c>
      <c r="W111" s="99">
        <f t="shared" si="27"/>
        <v>219</v>
      </c>
      <c r="X111" s="98">
        <f t="shared" si="18"/>
        <v>7</v>
      </c>
      <c r="Y111" s="167"/>
      <c r="Z111" s="99"/>
      <c r="AA111" s="98"/>
    </row>
    <row r="112" spans="1:27" x14ac:dyDescent="0.25">
      <c r="A112" s="71">
        <v>3</v>
      </c>
      <c r="B112" s="70" t="s">
        <v>242</v>
      </c>
      <c r="C112" s="71" t="s">
        <v>90</v>
      </c>
      <c r="D112" s="116" t="s">
        <v>317</v>
      </c>
      <c r="E112" s="71"/>
      <c r="F112" s="72">
        <v>40766</v>
      </c>
      <c r="G112" s="63">
        <f t="shared" si="28"/>
        <v>11</v>
      </c>
      <c r="H112" s="73"/>
      <c r="I112" s="163" t="str">
        <f>IF(G112=15,VLOOKUP(H112,'Бег 1000 м'!$A$2:$B$200,2,1),IF(G112=14,VLOOKUP(H112,'Бег 1000 м'!$D$2:$E$200,2,1),IF(G112=13,VLOOKUP(H112,'Бег 1000 м'!$G$2:$H$200,2,1),IF(G112=12,VLOOKUP(H112,'Бег 1000 м'!$J$2:$K$200,2,1),""))))</f>
        <v/>
      </c>
      <c r="J112" s="74">
        <v>5.7</v>
      </c>
      <c r="K112" s="180">
        <f>IF(G112=12,VLOOKUP(J112,'Бег 30 м'!$B$2:$C$74,2,1),IF(G112=11,VLOOKUP(J112,'Бег 30 м'!$E$2:$F$74,2,1),""))</f>
        <v>32</v>
      </c>
      <c r="L112" s="75">
        <v>0</v>
      </c>
      <c r="M112" s="180">
        <f>IF(G112=15,VLOOKUP(L112,'Подт Отж'!$A$2:$B$72,2,1),IF(G112=14,VLOOKUP(L112,'Подт Отж'!$D$2:$E$72,2,1),IF(G112=13,VLOOKUP(L112,'Подт Отж'!$G$2:$H$72,2,1),IF(G112=12,VLOOKUP(L112,'Подт Отж'!$J$2:$K$72,2,1),IF(G112=11,VLOOKUP(L112,'Подт Отж'!$M$2:$N$72,2,1),""))))
)</f>
        <v>0</v>
      </c>
      <c r="N112" s="75">
        <v>18</v>
      </c>
      <c r="O112" s="187">
        <f>IF(G112=15,VLOOKUP(N112,'Подъем туловища'!$A$2:$B$72,2,1),IF(G112=14,VLOOKUP(N112,'Подъем туловища'!$D$2:$E$72,2,1),IF(G112=13,VLOOKUP(N112,'Подъем туловища'!$G$2:$H$72,2,1),IF(G112=12,VLOOKUP(N112,'Подъем туловища'!$J$2:$K$72,2,1),IF(G112=11,VLOOKUP(N112,'Подъем туловища'!$M$2:$N$72,2,1),"")))))</f>
        <v>25</v>
      </c>
      <c r="P112" s="75">
        <v>5</v>
      </c>
      <c r="Q112" s="180">
        <f>IF(G112=15,VLOOKUP(P112,'Наклон вперед'!$A$2:$B$72,2,1),IF(G112=14,VLOOKUP(P112,'Наклон вперед'!$D$2:$E$72,2,1),IF(G112=13,VLOOKUP(P112,'Наклон вперед'!$G$2:$H$72,2,1),IF(G112=12,VLOOKUP(P112,'Наклон вперед'!$J$2:$K$72,2,1),IF(G112=11,VLOOKUP(P112,'Наклон вперед'!$M$2:$N$72,2,1),"")))))</f>
        <v>24</v>
      </c>
      <c r="R112" s="75">
        <v>180</v>
      </c>
      <c r="S112" s="180">
        <f>IF(G112=15,VLOOKUP(R112,'Прыжок с места'!$A$2:$B$72,2,1),IF(G112=14,VLOOKUP(R112,'Прыжок с места'!$D$2:$E$72,2,1),IF(G112=13,VLOOKUP(R112,'Прыжок с места'!$G$2:$H$72,2,1),IF(G112=12,VLOOKUP(R112,'Прыжок с места'!$J$2:$K$72,2,1),IF(G112=11,VLOOKUP(R112,'Прыжок с места'!$M$2:$N$72,2,1),"")))))</f>
        <v>30</v>
      </c>
      <c r="T112" s="76">
        <f t="shared" si="26"/>
        <v>111</v>
      </c>
      <c r="U112" s="93">
        <f t="shared" si="29"/>
        <v>49</v>
      </c>
      <c r="W112" s="99">
        <f t="shared" si="27"/>
        <v>111</v>
      </c>
      <c r="X112" s="98">
        <f t="shared" si="18"/>
        <v>49</v>
      </c>
      <c r="Y112" s="167"/>
      <c r="Z112" s="99"/>
      <c r="AA112" s="98"/>
    </row>
    <row r="113" spans="1:27" x14ac:dyDescent="0.25">
      <c r="A113" s="71">
        <v>4</v>
      </c>
      <c r="B113" s="70" t="s">
        <v>243</v>
      </c>
      <c r="C113" s="71" t="s">
        <v>90</v>
      </c>
      <c r="D113" s="116" t="s">
        <v>317</v>
      </c>
      <c r="E113" s="71"/>
      <c r="F113" s="72">
        <v>40619</v>
      </c>
      <c r="G113" s="63">
        <f t="shared" si="28"/>
        <v>12</v>
      </c>
      <c r="H113" s="73"/>
      <c r="I113" s="163">
        <f>IF(G113=15,VLOOKUP(H113,'Бег 1000 м'!$A$2:$B$200,2,1),IF(G113=14,VLOOKUP(H113,'Бег 1000 м'!$D$2:$E$200,2,1),IF(G113=13,VLOOKUP(H113,'Бег 1000 м'!$G$2:$H$200,2,1),IF(G113=12,VLOOKUP(H113,'Бег 1000 м'!$J$2:$K$200,2,1),""))))</f>
        <v>0</v>
      </c>
      <c r="J113" s="74">
        <v>5.7</v>
      </c>
      <c r="K113" s="180">
        <f>IF(G113=12,VLOOKUP(J113,'Бег 30 м'!$B$2:$C$74,2,1),IF(G113=11,VLOOKUP(J113,'Бег 30 м'!$E$2:$F$74,2,1),""))</f>
        <v>22</v>
      </c>
      <c r="L113" s="75">
        <v>3</v>
      </c>
      <c r="M113" s="180">
        <f>IF(G113=15,VLOOKUP(L113,'Подт Отж'!$A$2:$B$72,2,1),IF(G113=14,VLOOKUP(L113,'Подт Отж'!$D$2:$E$72,2,1),IF(G113=13,VLOOKUP(L113,'Подт Отж'!$G$2:$H$72,2,1),IF(G113=12,VLOOKUP(L113,'Подт Отж'!$J$2:$K$72,2,1),IF(G113=11,VLOOKUP(L113,'Подт Отж'!$M$2:$N$72,2,1),""))))
)</f>
        <v>17</v>
      </c>
      <c r="N113" s="75">
        <v>20</v>
      </c>
      <c r="O113" s="187">
        <f>IF(G113=15,VLOOKUP(N113,'Подъем туловища'!$A$2:$B$72,2,1),IF(G113=14,VLOOKUP(N113,'Подъем туловища'!$D$2:$E$72,2,1),IF(G113=13,VLOOKUP(N113,'Подъем туловища'!$G$2:$H$72,2,1),IF(G113=12,VLOOKUP(N113,'Подъем туловища'!$J$2:$K$72,2,1),IF(G113=11,VLOOKUP(N113,'Подъем туловища'!$M$2:$N$72,2,1),"")))))</f>
        <v>24</v>
      </c>
      <c r="P113" s="75">
        <v>0</v>
      </c>
      <c r="Q113" s="180">
        <f>IF(G113=15,VLOOKUP(P113,'Наклон вперед'!$A$2:$B$72,2,1),IF(G113=14,VLOOKUP(P113,'Наклон вперед'!$D$2:$E$72,2,1),IF(G113=13,VLOOKUP(P113,'Наклон вперед'!$G$2:$H$72,2,1),IF(G113=12,VLOOKUP(P113,'Наклон вперед'!$J$2:$K$72,2,1),IF(G113=11,VLOOKUP(P113,'Наклон вперед'!$M$2:$N$72,2,1),"")))))</f>
        <v>10</v>
      </c>
      <c r="R113" s="75">
        <v>160</v>
      </c>
      <c r="S113" s="180">
        <f>IF(G113=15,VLOOKUP(R113,'Прыжок с места'!$A$2:$B$72,2,1),IF(G113=14,VLOOKUP(R113,'Прыжок с места'!$D$2:$E$72,2,1),IF(G113=13,VLOOKUP(R113,'Прыжок с места'!$G$2:$H$72,2,1),IF(G113=12,VLOOKUP(R113,'Прыжок с места'!$J$2:$K$72,2,1),IF(G113=11,VLOOKUP(R113,'Прыжок с места'!$M$2:$N$72,2,1),"")))))</f>
        <v>15</v>
      </c>
      <c r="T113" s="76">
        <f t="shared" si="26"/>
        <v>88</v>
      </c>
      <c r="U113" s="93">
        <f t="shared" si="29"/>
        <v>53</v>
      </c>
      <c r="W113" s="99">
        <f t="shared" si="27"/>
        <v>88</v>
      </c>
      <c r="X113" s="98">
        <f t="shared" si="18"/>
        <v>53</v>
      </c>
      <c r="Y113" s="167"/>
      <c r="Z113" s="99"/>
      <c r="AA113" s="98"/>
    </row>
    <row r="114" spans="1:27" x14ac:dyDescent="0.25">
      <c r="A114" s="71">
        <v>5</v>
      </c>
      <c r="B114" s="70" t="s">
        <v>244</v>
      </c>
      <c r="C114" s="71" t="s">
        <v>90</v>
      </c>
      <c r="D114" s="116" t="s">
        <v>317</v>
      </c>
      <c r="E114" s="71"/>
      <c r="F114" s="72">
        <v>40654</v>
      </c>
      <c r="G114" s="63">
        <f t="shared" si="28"/>
        <v>12</v>
      </c>
      <c r="H114" s="73"/>
      <c r="I114" s="163">
        <f>IF(G114=15,VLOOKUP(H114,'Бег 1000 м'!$A$2:$B$200,2,1),IF(G114=14,VLOOKUP(H114,'Бег 1000 м'!$D$2:$E$200,2,1),IF(G114=13,VLOOKUP(H114,'Бег 1000 м'!$G$2:$H$200,2,1),IF(G114=12,VLOOKUP(H114,'Бег 1000 м'!$J$2:$K$200,2,1),""))))</f>
        <v>0</v>
      </c>
      <c r="J114" s="74">
        <v>5.0999999999999996</v>
      </c>
      <c r="K114" s="180">
        <f>IF(G114=12,VLOOKUP(J114,'Бег 30 м'!$B$2:$C$74,2,1),IF(G114=11,VLOOKUP(J114,'Бег 30 м'!$E$2:$F$74,2,1),""))</f>
        <v>50</v>
      </c>
      <c r="L114" s="75">
        <v>3</v>
      </c>
      <c r="M114" s="180">
        <f>IF(G114=15,VLOOKUP(L114,'Подт Отж'!$A$2:$B$72,2,1),IF(G114=14,VLOOKUP(L114,'Подт Отж'!$D$2:$E$72,2,1),IF(G114=13,VLOOKUP(L114,'Подт Отж'!$G$2:$H$72,2,1),IF(G114=12,VLOOKUP(L114,'Подт Отж'!$J$2:$K$72,2,1),IF(G114=11,VLOOKUP(L114,'Подт Отж'!$M$2:$N$72,2,1),""))))
)</f>
        <v>17</v>
      </c>
      <c r="N114" s="75">
        <v>23</v>
      </c>
      <c r="O114" s="187">
        <f>IF(G114=15,VLOOKUP(N114,'Подъем туловища'!$A$2:$B$72,2,1),IF(G114=14,VLOOKUP(N114,'Подъем туловища'!$D$2:$E$72,2,1),IF(G114=13,VLOOKUP(N114,'Подъем туловища'!$G$2:$H$72,2,1),IF(G114=12,VLOOKUP(N114,'Подъем туловища'!$J$2:$K$72,2,1),IF(G114=11,VLOOKUP(N114,'Подъем туловища'!$M$2:$N$72,2,1),"")))))</f>
        <v>30</v>
      </c>
      <c r="P114" s="75">
        <v>2</v>
      </c>
      <c r="Q114" s="180">
        <f>IF(G114=15,VLOOKUP(P114,'Наклон вперед'!$A$2:$B$72,2,1),IF(G114=14,VLOOKUP(P114,'Наклон вперед'!$D$2:$E$72,2,1),IF(G114=13,VLOOKUP(P114,'Наклон вперед'!$G$2:$H$72,2,1),IF(G114=12,VLOOKUP(P114,'Наклон вперед'!$J$2:$K$72,2,1),IF(G114=11,VLOOKUP(P114,'Наклон вперед'!$M$2:$N$72,2,1),"")))))</f>
        <v>14</v>
      </c>
      <c r="R114" s="75">
        <v>200</v>
      </c>
      <c r="S114" s="180">
        <f>IF(G114=15,VLOOKUP(R114,'Прыжок с места'!$A$2:$B$72,2,1),IF(G114=14,VLOOKUP(R114,'Прыжок с места'!$D$2:$E$72,2,1),IF(G114=13,VLOOKUP(R114,'Прыжок с места'!$G$2:$H$72,2,1),IF(G114=12,VLOOKUP(R114,'Прыжок с места'!$J$2:$K$72,2,1),IF(G114=11,VLOOKUP(R114,'Прыжок с места'!$M$2:$N$72,2,1),"")))))</f>
        <v>35</v>
      </c>
      <c r="T114" s="76">
        <f t="shared" si="26"/>
        <v>146</v>
      </c>
      <c r="U114" s="93">
        <f t="shared" si="29"/>
        <v>28</v>
      </c>
      <c r="W114" s="99">
        <f t="shared" si="27"/>
        <v>146</v>
      </c>
      <c r="X114" s="98">
        <f t="shared" si="18"/>
        <v>28</v>
      </c>
      <c r="Y114" s="167"/>
      <c r="Z114" s="99"/>
      <c r="AA114" s="98"/>
    </row>
    <row r="115" spans="1:27" x14ac:dyDescent="0.25">
      <c r="A115" s="71">
        <v>6</v>
      </c>
      <c r="B115" s="70" t="s">
        <v>245</v>
      </c>
      <c r="C115" s="71" t="s">
        <v>90</v>
      </c>
      <c r="D115" s="116" t="s">
        <v>317</v>
      </c>
      <c r="E115" s="71"/>
      <c r="F115" s="72">
        <v>40717</v>
      </c>
      <c r="G115" s="63">
        <f t="shared" si="28"/>
        <v>11</v>
      </c>
      <c r="H115" s="73"/>
      <c r="I115" s="163" t="str">
        <f>IF(G115=15,VLOOKUP(H115,'Бег 1000 м'!$A$2:$B$200,2,1),IF(G115=14,VLOOKUP(H115,'Бег 1000 м'!$D$2:$E$200,2,1),IF(G115=13,VLOOKUP(H115,'Бег 1000 м'!$G$2:$H$200,2,1),IF(G115=12,VLOOKUP(H115,'Бег 1000 м'!$J$2:$K$200,2,1),""))))</f>
        <v/>
      </c>
      <c r="J115" s="74">
        <v>5.3</v>
      </c>
      <c r="K115" s="180">
        <f>IF(G115=12,VLOOKUP(J115,'Бег 30 м'!$B$2:$C$74,2,1),IF(G115=11,VLOOKUP(J115,'Бег 30 м'!$E$2:$F$74,2,1),""))</f>
        <v>50</v>
      </c>
      <c r="L115" s="75">
        <v>7</v>
      </c>
      <c r="M115" s="180">
        <f>IF(G115=15,VLOOKUP(L115,'Подт Отж'!$A$2:$B$72,2,1),IF(G115=14,VLOOKUP(L115,'Подт Отж'!$D$2:$E$72,2,1),IF(G115=13,VLOOKUP(L115,'Подт Отж'!$G$2:$H$72,2,1),IF(G115=12,VLOOKUP(L115,'Подт Отж'!$J$2:$K$72,2,1),IF(G115=11,VLOOKUP(L115,'Подт Отж'!$M$2:$N$72,2,1),""))))
)</f>
        <v>38</v>
      </c>
      <c r="N115" s="75">
        <v>28</v>
      </c>
      <c r="O115" s="187">
        <f>IF(G115=15,VLOOKUP(N115,'Подъем туловища'!$A$2:$B$72,2,1),IF(G115=14,VLOOKUP(N115,'Подъем туловища'!$D$2:$E$72,2,1),IF(G115=13,VLOOKUP(N115,'Подъем туловища'!$G$2:$H$72,2,1),IF(G115=12,VLOOKUP(N115,'Подъем туловища'!$J$2:$K$72,2,1),IF(G115=11,VLOOKUP(N115,'Подъем туловища'!$M$2:$N$72,2,1),"")))))</f>
        <v>45</v>
      </c>
      <c r="P115" s="75">
        <v>3</v>
      </c>
      <c r="Q115" s="180">
        <f>IF(G115=15,VLOOKUP(P115,'Наклон вперед'!$A$2:$B$72,2,1),IF(G115=14,VLOOKUP(P115,'Наклон вперед'!$D$2:$E$72,2,1),IF(G115=13,VLOOKUP(P115,'Наклон вперед'!$G$2:$H$72,2,1),IF(G115=12,VLOOKUP(P115,'Наклон вперед'!$J$2:$K$72,2,1),IF(G115=11,VLOOKUP(P115,'Наклон вперед'!$M$2:$N$72,2,1),"")))))</f>
        <v>18</v>
      </c>
      <c r="R115" s="75">
        <v>175</v>
      </c>
      <c r="S115" s="180">
        <f>IF(G115=15,VLOOKUP(R115,'Прыжок с места'!$A$2:$B$72,2,1),IF(G115=14,VLOOKUP(R115,'Прыжок с места'!$D$2:$E$72,2,1),IF(G115=13,VLOOKUP(R115,'Прыжок с места'!$G$2:$H$72,2,1),IF(G115=12,VLOOKUP(R115,'Прыжок с места'!$J$2:$K$72,2,1),IF(G115=11,VLOOKUP(R115,'Прыжок с места'!$M$2:$N$72,2,1),"")))))</f>
        <v>27</v>
      </c>
      <c r="T115" s="76">
        <f t="shared" si="26"/>
        <v>178</v>
      </c>
      <c r="U115" s="93">
        <f t="shared" si="29"/>
        <v>18</v>
      </c>
      <c r="W115" s="99">
        <f t="shared" si="27"/>
        <v>178</v>
      </c>
      <c r="X115" s="98">
        <f t="shared" si="18"/>
        <v>18</v>
      </c>
      <c r="Y115" s="167"/>
      <c r="Z115" s="99"/>
      <c r="AA115" s="98"/>
    </row>
    <row r="116" spans="1:27" x14ac:dyDescent="0.25">
      <c r="A116" s="71">
        <v>7</v>
      </c>
      <c r="B116" s="70"/>
      <c r="C116" s="71"/>
      <c r="D116" s="116"/>
      <c r="E116" s="71"/>
      <c r="F116" s="72"/>
      <c r="G116" s="63"/>
      <c r="H116" s="73"/>
      <c r="I116" s="163"/>
      <c r="J116" s="74"/>
      <c r="K116" s="163"/>
      <c r="L116" s="75"/>
      <c r="M116" s="163"/>
      <c r="N116" s="75"/>
      <c r="O116" s="163"/>
      <c r="P116" s="75"/>
      <c r="Q116" s="163"/>
      <c r="R116" s="75"/>
      <c r="S116" s="163"/>
      <c r="T116" s="76"/>
      <c r="U116" s="93"/>
      <c r="W116" s="99"/>
      <c r="X116" s="98"/>
      <c r="Y116" s="167"/>
      <c r="Z116" s="99"/>
      <c r="AA116" s="98"/>
    </row>
    <row r="117" spans="1:27" ht="15.75" thickBot="1" x14ac:dyDescent="0.3">
      <c r="A117" s="71">
        <v>8</v>
      </c>
      <c r="B117" s="70"/>
      <c r="C117" s="71"/>
      <c r="D117" s="116"/>
      <c r="E117" s="71"/>
      <c r="F117" s="72"/>
      <c r="G117" s="63"/>
      <c r="H117" s="73"/>
      <c r="I117" s="163"/>
      <c r="J117" s="74"/>
      <c r="K117" s="163"/>
      <c r="L117" s="75"/>
      <c r="M117" s="163"/>
      <c r="N117" s="75"/>
      <c r="O117" s="165"/>
      <c r="P117" s="83"/>
      <c r="Q117" s="165"/>
      <c r="R117" s="83"/>
      <c r="S117" s="165"/>
      <c r="T117" s="84"/>
      <c r="U117" s="93"/>
      <c r="W117" s="99"/>
      <c r="X117" s="98"/>
      <c r="Y117" s="167"/>
      <c r="Z117" s="99"/>
      <c r="AA117" s="98"/>
    </row>
    <row r="118" spans="1:27" ht="24.95" customHeight="1" thickBot="1" x14ac:dyDescent="0.3">
      <c r="K118" s="29"/>
      <c r="O118" s="210" t="s">
        <v>198</v>
      </c>
      <c r="P118" s="211"/>
      <c r="Q118" s="211"/>
      <c r="R118" s="211"/>
      <c r="S118" s="89"/>
      <c r="T118" s="88">
        <f>SUM(LARGE(T110:T117,{1,2,3,4,5}))</f>
        <v>882</v>
      </c>
      <c r="W118" s="99"/>
      <c r="X118" s="98"/>
      <c r="Y118" s="167"/>
      <c r="Z118" s="99"/>
      <c r="AA118" s="98"/>
    </row>
    <row r="119" spans="1:27" x14ac:dyDescent="0.25">
      <c r="W119" s="99"/>
      <c r="X119" s="98"/>
      <c r="Y119" s="167"/>
      <c r="Z119" s="99"/>
      <c r="AA119" s="98"/>
    </row>
    <row r="120" spans="1:27" ht="15" customHeight="1" x14ac:dyDescent="0.25">
      <c r="A120" s="224" t="s">
        <v>0</v>
      </c>
      <c r="B120" s="225" t="s">
        <v>1</v>
      </c>
      <c r="C120" s="226" t="s">
        <v>34</v>
      </c>
      <c r="D120" s="229" t="s">
        <v>30</v>
      </c>
      <c r="E120" s="229" t="s">
        <v>31</v>
      </c>
      <c r="F120" s="224" t="s">
        <v>3</v>
      </c>
      <c r="G120" s="229" t="s">
        <v>8</v>
      </c>
      <c r="H120" s="225" t="s">
        <v>21</v>
      </c>
      <c r="I120" s="225"/>
      <c r="J120" s="232" t="s">
        <v>190</v>
      </c>
      <c r="K120" s="232"/>
      <c r="L120" s="216" t="s">
        <v>29</v>
      </c>
      <c r="M120" s="217"/>
      <c r="N120" s="216" t="s">
        <v>189</v>
      </c>
      <c r="O120" s="217"/>
      <c r="P120" s="216" t="s">
        <v>5</v>
      </c>
      <c r="Q120" s="217"/>
      <c r="R120" s="220" t="s">
        <v>23</v>
      </c>
      <c r="S120" s="220"/>
      <c r="T120" s="209" t="s">
        <v>42</v>
      </c>
      <c r="U120" s="209" t="s">
        <v>43</v>
      </c>
      <c r="W120" s="99"/>
      <c r="X120" s="98"/>
      <c r="Y120" s="167"/>
      <c r="Z120" s="99"/>
      <c r="AA120" s="98"/>
    </row>
    <row r="121" spans="1:27" ht="20.25" customHeight="1" x14ac:dyDescent="0.25">
      <c r="A121" s="224"/>
      <c r="B121" s="225"/>
      <c r="C121" s="227"/>
      <c r="D121" s="230"/>
      <c r="E121" s="230"/>
      <c r="F121" s="224"/>
      <c r="G121" s="230"/>
      <c r="H121" s="225"/>
      <c r="I121" s="225"/>
      <c r="J121" s="232"/>
      <c r="K121" s="232"/>
      <c r="L121" s="218"/>
      <c r="M121" s="219"/>
      <c r="N121" s="218"/>
      <c r="O121" s="219"/>
      <c r="P121" s="218"/>
      <c r="Q121" s="219"/>
      <c r="R121" s="220"/>
      <c r="S121" s="220"/>
      <c r="T121" s="209"/>
      <c r="U121" s="209"/>
      <c r="W121" s="99"/>
      <c r="X121" s="98"/>
      <c r="Y121" s="167"/>
      <c r="Z121" s="99"/>
      <c r="AA121" s="98"/>
    </row>
    <row r="122" spans="1:27" x14ac:dyDescent="0.25">
      <c r="A122" s="224"/>
      <c r="B122" s="225"/>
      <c r="C122" s="228"/>
      <c r="D122" s="231"/>
      <c r="E122" s="231"/>
      <c r="F122" s="224"/>
      <c r="G122" s="231"/>
      <c r="H122" s="163" t="s">
        <v>32</v>
      </c>
      <c r="I122" s="163" t="s">
        <v>9</v>
      </c>
      <c r="J122" s="162" t="s">
        <v>32</v>
      </c>
      <c r="K122" s="162" t="s">
        <v>9</v>
      </c>
      <c r="L122" s="162" t="s">
        <v>32</v>
      </c>
      <c r="M122" s="162" t="s">
        <v>9</v>
      </c>
      <c r="N122" s="162" t="s">
        <v>32</v>
      </c>
      <c r="O122" s="162" t="s">
        <v>9</v>
      </c>
      <c r="P122" s="162" t="s">
        <v>32</v>
      </c>
      <c r="Q122" s="162" t="s">
        <v>9</v>
      </c>
      <c r="R122" s="162" t="s">
        <v>32</v>
      </c>
      <c r="S122" s="162" t="s">
        <v>9</v>
      </c>
      <c r="T122" s="209"/>
      <c r="U122" s="209"/>
      <c r="W122" s="99"/>
      <c r="X122" s="98"/>
      <c r="Y122" s="167"/>
      <c r="Z122" s="99"/>
      <c r="AA122" s="98"/>
    </row>
    <row r="123" spans="1:27" x14ac:dyDescent="0.25">
      <c r="A123" s="71">
        <v>1</v>
      </c>
      <c r="B123" s="70" t="s">
        <v>246</v>
      </c>
      <c r="C123" s="71" t="s">
        <v>91</v>
      </c>
      <c r="D123" s="116" t="s">
        <v>317</v>
      </c>
      <c r="E123" s="71"/>
      <c r="F123" s="72">
        <v>40751</v>
      </c>
      <c r="G123" s="63">
        <f>DATEDIF(F123,$B$5,"y")</f>
        <v>11</v>
      </c>
      <c r="H123" s="73"/>
      <c r="I123" s="163" t="str">
        <f>IF(G123=15,VLOOKUP(H123,'Бег 1000 м'!$N$2:$O$194,2,1),IF(G123=14,VLOOKUP(H123,'Бег 1000 м'!$Q$2:$R$194,2,1),IF(G123=13,VLOOKUP(H123,'Бег 1000 м'!$T$2:$U$204,2,1),IF(G123=12,VLOOKUP(H123,'Бег 1000 м'!$W$2:$X$214,2,1),""))))</f>
        <v/>
      </c>
      <c r="J123" s="74">
        <v>5.0999999999999996</v>
      </c>
      <c r="K123" s="180">
        <f>IF(G123=12,VLOOKUP(J123,'Бег 30 м'!$I$2:$J$74,2,1),IF(G123=11,VLOOKUP(J123,'Бег 30 м'!$L$2:$M$74,2,1),""))</f>
        <v>64</v>
      </c>
      <c r="L123" s="75">
        <v>13</v>
      </c>
      <c r="M123" s="180">
        <f>IF(G123=15,VLOOKUP(L123,'Подт Отж'!$Q$2:$R$72,2,1),IF(G123=14,VLOOKUP(L123,'Подт Отж'!$T$2:$U$72,2,1),IF(G123=13,VLOOKUP(L123,'Подт Отж'!$W$2:$X$72,2,1),IF(G123=12,VLOOKUP(L123,'Подт Отж'!$Z$2:$AA$72,2,1),IF(G123=11,VLOOKUP(L123,'Подт Отж'!$AC$2:$AD$72,2,1),"")))))</f>
        <v>26</v>
      </c>
      <c r="N123" s="75">
        <v>24</v>
      </c>
      <c r="O123" s="181">
        <f>IF(G123=15,VLOOKUP(N123,'Подъем туловища'!$P$2:$Q$72,2,1),IF(G123=14,VLOOKUP(N123,'Подъем туловища'!$S$2:$T$72,2,1),IF(G123=13,VLOOKUP(N123,'Подъем туловища'!$V$2:$W$72,2,1),IF(G123=12,VLOOKUP(N123,'Подъем туловища'!$Y$2:$Z$72,2,1),IF(G123=11,VLOOKUP(N123,'Подъем туловища'!$AB$2:$AC$72,2,1),"")))))</f>
        <v>42</v>
      </c>
      <c r="P123" s="75">
        <v>11</v>
      </c>
      <c r="Q123" s="180">
        <f>IF(G123=15,VLOOKUP(P123,'Наклон вперед'!$P$2:$Q$72,2,1),IF(G123=14,VLOOKUP(P123,'Наклон вперед'!$S$2:$T$72,2,1),IF(G123=13,VLOOKUP(P123,'Наклон вперед'!$V$2:$W$72,2,1),IF(G123=12,VLOOKUP(P123,'Наклон вперед'!$Y$2:$Z$72,2,1),IF(G123=11,VLOOKUP(P123,'Наклон вперед'!$AB$2:$AC$72,2,1),"")))))</f>
        <v>30</v>
      </c>
      <c r="R123" s="75">
        <v>179</v>
      </c>
      <c r="S123" s="180">
        <f>IF(G123=15,VLOOKUP(R123,'Прыжок с места'!$P$2:$Q$72,2,1),IF(G123=14,VLOOKUP(R123,'Прыжок с места'!$S$2:$T$72,2,1),IF(G123=13,VLOOKUP(R123,'Прыжок с места'!$V$2:$W$72,2,1),IF(G123=12,VLOOKUP(R123,'Прыжок с места'!$Y$2:$Z$72,2,1),IF(G123=11,VLOOKUP(R123,'Прыжок с места'!$AB$2:$AC$72,2,1),"")))))</f>
        <v>44</v>
      </c>
      <c r="T123" s="76">
        <f t="shared" ref="T123:T128" si="30">SUM(I123,K123,M123,O123,Q123,S123,)</f>
        <v>206</v>
      </c>
      <c r="U123" s="93">
        <f>AA123</f>
        <v>14</v>
      </c>
      <c r="W123" s="99"/>
      <c r="X123" s="98"/>
      <c r="Y123" s="167"/>
      <c r="Z123" s="99">
        <f t="shared" ref="Z123:Z128" si="31">T123</f>
        <v>206</v>
      </c>
      <c r="AA123" s="98">
        <f t="shared" si="25"/>
        <v>14</v>
      </c>
    </row>
    <row r="124" spans="1:27" x14ac:dyDescent="0.25">
      <c r="A124" s="71">
        <v>2</v>
      </c>
      <c r="B124" s="70" t="s">
        <v>247</v>
      </c>
      <c r="C124" s="71" t="s">
        <v>91</v>
      </c>
      <c r="D124" s="116" t="s">
        <v>317</v>
      </c>
      <c r="E124" s="71"/>
      <c r="F124" s="72">
        <v>40914</v>
      </c>
      <c r="G124" s="63">
        <f t="shared" ref="G124:G128" si="32">DATEDIF(F124,$B$5,"y")</f>
        <v>11</v>
      </c>
      <c r="H124" s="73"/>
      <c r="I124" s="163" t="str">
        <f>IF(G124=15,VLOOKUP(H124,'Бег 1000 м'!$N$2:$O$194,2,1),IF(G124=14,VLOOKUP(H124,'Бег 1000 м'!$Q$2:$R$194,2,1),IF(G124=13,VLOOKUP(H124,'Бег 1000 м'!$T$2:$U$204,2,1),IF(G124=12,VLOOKUP(H124,'Бег 1000 м'!$W$2:$X$214,2,1),""))))</f>
        <v/>
      </c>
      <c r="J124" s="74">
        <v>5.6</v>
      </c>
      <c r="K124" s="180">
        <f>IF(G124=12,VLOOKUP(J124,'Бег 30 м'!$I$2:$J$74,2,1),IF(G124=11,VLOOKUP(J124,'Бег 30 м'!$L$2:$M$74,2,1),""))</f>
        <v>50</v>
      </c>
      <c r="L124" s="75">
        <v>1</v>
      </c>
      <c r="M124" s="180">
        <f>IF(G124=15,VLOOKUP(L124,'Подт Отж'!$Q$2:$R$72,2,1),IF(G124=14,VLOOKUP(L124,'Подт Отж'!$T$2:$U$72,2,1),IF(G124=13,VLOOKUP(L124,'Подт Отж'!$W$2:$X$72,2,1),IF(G124=12,VLOOKUP(L124,'Подт Отж'!$Z$2:$AA$72,2,1),IF(G124=11,VLOOKUP(L124,'Подт Отж'!$AC$2:$AD$72,2,1),"")))))</f>
        <v>2</v>
      </c>
      <c r="N124" s="75">
        <v>20</v>
      </c>
      <c r="O124" s="187">
        <f>IF(G124=15,VLOOKUP(N124,'Подъем туловища'!$P$2:$Q$72,2,1),IF(G124=14,VLOOKUP(N124,'Подъем туловища'!$S$2:$T$72,2,1),IF(G124=13,VLOOKUP(N124,'Подъем туловища'!$V$2:$W$72,2,1),IF(G124=12,VLOOKUP(N124,'Подъем туловища'!$Y$2:$Z$72,2,1),IF(G124=11,VLOOKUP(N124,'Подъем туловища'!$AB$2:$AC$72,2,1),"")))))</f>
        <v>34</v>
      </c>
      <c r="P124" s="75">
        <v>-6</v>
      </c>
      <c r="Q124" s="180">
        <f>IF(G124=15,VLOOKUP(P124,'Наклон вперед'!$P$2:$Q$72,2,1),IF(G124=14,VLOOKUP(P124,'Наклон вперед'!$S$2:$T$72,2,1),IF(G124=13,VLOOKUP(P124,'Наклон вперед'!$V$2:$W$72,2,1),IF(G124=12,VLOOKUP(P124,'Наклон вперед'!$Y$2:$Z$72,2,1),IF(G124=11,VLOOKUP(P124,'Наклон вперед'!$AB$2:$AC$72,2,1),"")))))</f>
        <v>0</v>
      </c>
      <c r="R124" s="75">
        <v>164</v>
      </c>
      <c r="S124" s="180">
        <f>IF(G124=15,VLOOKUP(R124,'Прыжок с места'!$P$2:$Q$72,2,1),IF(G124=14,VLOOKUP(R124,'Прыжок с места'!$S$2:$T$72,2,1),IF(G124=13,VLOOKUP(R124,'Прыжок с места'!$V$2:$W$72,2,1),IF(G124=12,VLOOKUP(R124,'Прыжок с места'!$Y$2:$Z$72,2,1),IF(G124=11,VLOOKUP(R124,'Прыжок с места'!$AB$2:$AC$72,2,1),"")))))</f>
        <v>32</v>
      </c>
      <c r="T124" s="76">
        <f t="shared" si="30"/>
        <v>118</v>
      </c>
      <c r="U124" s="93">
        <f t="shared" ref="U124:U128" si="33">AA124</f>
        <v>45</v>
      </c>
      <c r="W124" s="99"/>
      <c r="X124" s="98"/>
      <c r="Y124" s="167"/>
      <c r="Z124" s="99">
        <f t="shared" si="31"/>
        <v>118</v>
      </c>
      <c r="AA124" s="98">
        <f t="shared" si="25"/>
        <v>45</v>
      </c>
    </row>
    <row r="125" spans="1:27" x14ac:dyDescent="0.25">
      <c r="A125" s="71">
        <v>3</v>
      </c>
      <c r="B125" s="70" t="s">
        <v>248</v>
      </c>
      <c r="C125" s="71" t="s">
        <v>91</v>
      </c>
      <c r="D125" s="116" t="s">
        <v>317</v>
      </c>
      <c r="E125" s="71"/>
      <c r="F125" s="72">
        <v>40779</v>
      </c>
      <c r="G125" s="63">
        <f t="shared" si="32"/>
        <v>11</v>
      </c>
      <c r="H125" s="73"/>
      <c r="I125" s="163" t="str">
        <f>IF(G125=15,VLOOKUP(H125,'Бег 1000 м'!$N$2:$O$194,2,1),IF(G125=14,VLOOKUP(H125,'Бег 1000 м'!$Q$2:$R$194,2,1),IF(G125=13,VLOOKUP(H125,'Бег 1000 м'!$T$2:$U$204,2,1),IF(G125=12,VLOOKUP(H125,'Бег 1000 м'!$W$2:$X$214,2,1),""))))</f>
        <v/>
      </c>
      <c r="J125" s="74">
        <v>5.7</v>
      </c>
      <c r="K125" s="180">
        <f>IF(G125=12,VLOOKUP(J125,'Бег 30 м'!$I$2:$J$74,2,1),IF(G125=11,VLOOKUP(J125,'Бег 30 м'!$L$2:$M$74,2,1),""))</f>
        <v>45</v>
      </c>
      <c r="L125" s="75">
        <v>0</v>
      </c>
      <c r="M125" s="180">
        <f>IF(G125=15,VLOOKUP(L125,'Подт Отж'!$Q$2:$R$72,2,1),IF(G125=14,VLOOKUP(L125,'Подт Отж'!$T$2:$U$72,2,1),IF(G125=13,VLOOKUP(L125,'Подт Отж'!$W$2:$X$72,2,1),IF(G125=12,VLOOKUP(L125,'Подт Отж'!$Z$2:$AA$72,2,1),IF(G125=11,VLOOKUP(L125,'Подт Отж'!$AC$2:$AD$72,2,1),"")))))</f>
        <v>0</v>
      </c>
      <c r="N125" s="75">
        <v>23</v>
      </c>
      <c r="O125" s="187">
        <f>IF(G125=15,VLOOKUP(N125,'Подъем туловища'!$P$2:$Q$72,2,1),IF(G125=14,VLOOKUP(N125,'Подъем туловища'!$S$2:$T$72,2,1),IF(G125=13,VLOOKUP(N125,'Подъем туловища'!$V$2:$W$72,2,1),IF(G125=12,VLOOKUP(N125,'Подъем туловища'!$Y$2:$Z$72,2,1),IF(G125=11,VLOOKUP(N125,'Подъем туловища'!$AB$2:$AC$72,2,1),"")))))</f>
        <v>40</v>
      </c>
      <c r="P125" s="75">
        <v>12</v>
      </c>
      <c r="Q125" s="180">
        <f>IF(G125=15,VLOOKUP(P125,'Наклон вперед'!$P$2:$Q$72,2,1),IF(G125=14,VLOOKUP(P125,'Наклон вперед'!$S$2:$T$72,2,1),IF(G125=13,VLOOKUP(P125,'Наклон вперед'!$V$2:$W$72,2,1),IF(G125=12,VLOOKUP(P125,'Наклон вперед'!$Y$2:$Z$72,2,1),IF(G125=11,VLOOKUP(P125,'Наклон вперед'!$AB$2:$AC$72,2,1),"")))))</f>
        <v>33</v>
      </c>
      <c r="R125" s="75">
        <v>190</v>
      </c>
      <c r="S125" s="180">
        <f>IF(G125=15,VLOOKUP(R125,'Прыжок с места'!$P$2:$Q$72,2,1),IF(G125=14,VLOOKUP(R125,'Прыжок с места'!$S$2:$T$72,2,1),IF(G125=13,VLOOKUP(R125,'Прыжок с места'!$V$2:$W$72,2,1),IF(G125=12,VLOOKUP(R125,'Прыжок с места'!$Y$2:$Z$72,2,1),IF(G125=11,VLOOKUP(R125,'Прыжок с места'!$AB$2:$AC$72,2,1),"")))))</f>
        <v>52</v>
      </c>
      <c r="T125" s="76">
        <f t="shared" si="30"/>
        <v>170</v>
      </c>
      <c r="U125" s="93">
        <f t="shared" si="33"/>
        <v>26</v>
      </c>
      <c r="W125" s="99"/>
      <c r="X125" s="98"/>
      <c r="Y125" s="167"/>
      <c r="Z125" s="99">
        <f t="shared" si="31"/>
        <v>170</v>
      </c>
      <c r="AA125" s="98">
        <f t="shared" si="25"/>
        <v>26</v>
      </c>
    </row>
    <row r="126" spans="1:27" x14ac:dyDescent="0.25">
      <c r="A126" s="71">
        <v>4</v>
      </c>
      <c r="B126" s="70" t="s">
        <v>249</v>
      </c>
      <c r="C126" s="71" t="s">
        <v>91</v>
      </c>
      <c r="D126" s="116" t="s">
        <v>317</v>
      </c>
      <c r="E126" s="71"/>
      <c r="F126" s="72">
        <v>40546</v>
      </c>
      <c r="G126" s="63">
        <f t="shared" si="32"/>
        <v>12</v>
      </c>
      <c r="H126" s="73"/>
      <c r="I126" s="163">
        <f>IF(G126=15,VLOOKUP(H126,'Бег 1000 м'!$N$2:$O$194,2,1),IF(G126=14,VLOOKUP(H126,'Бег 1000 м'!$Q$2:$R$194,2,1),IF(G126=13,VLOOKUP(H126,'Бег 1000 м'!$T$2:$U$204,2,1),IF(G126=12,VLOOKUP(H126,'Бег 1000 м'!$W$2:$X$214,2,1),""))))</f>
        <v>0</v>
      </c>
      <c r="J126" s="74">
        <v>5.4</v>
      </c>
      <c r="K126" s="180">
        <f>IF(G126=12,VLOOKUP(J126,'Бег 30 м'!$I$2:$J$74,2,1),IF(G126=11,VLOOKUP(J126,'Бег 30 м'!$L$2:$M$74,2,1),""))</f>
        <v>50</v>
      </c>
      <c r="L126" s="75">
        <v>10</v>
      </c>
      <c r="M126" s="180">
        <f>IF(G126=15,VLOOKUP(L126,'Подт Отж'!$Q$2:$R$72,2,1),IF(G126=14,VLOOKUP(L126,'Подт Отж'!$T$2:$U$72,2,1),IF(G126=13,VLOOKUP(L126,'Подт Отж'!$W$2:$X$72,2,1),IF(G126=12,VLOOKUP(L126,'Подт Отж'!$Z$2:$AA$72,2,1),IF(G126=11,VLOOKUP(L126,'Подт Отж'!$AC$2:$AD$72,2,1),"")))))</f>
        <v>14</v>
      </c>
      <c r="N126" s="75">
        <v>23</v>
      </c>
      <c r="O126" s="187">
        <f>IF(G126=15,VLOOKUP(N126,'Подъем туловища'!$P$2:$Q$72,2,1),IF(G126=14,VLOOKUP(N126,'Подъем туловища'!$S$2:$T$72,2,1),IF(G126=13,VLOOKUP(N126,'Подъем туловища'!$V$2:$W$72,2,1),IF(G126=12,VLOOKUP(N126,'Подъем туловища'!$Y$2:$Z$72,2,1),IF(G126=11,VLOOKUP(N126,'Подъем туловища'!$AB$2:$AC$72,2,1),"")))))</f>
        <v>35</v>
      </c>
      <c r="P126" s="75">
        <v>5</v>
      </c>
      <c r="Q126" s="180">
        <f>IF(G126=15,VLOOKUP(P126,'Наклон вперед'!$P$2:$Q$72,2,1),IF(G126=14,VLOOKUP(P126,'Наклон вперед'!$S$2:$T$72,2,1),IF(G126=13,VLOOKUP(P126,'Наклон вперед'!$V$2:$W$72,2,1),IF(G126=12,VLOOKUP(P126,'Наклон вперед'!$Y$2:$Z$72,2,1),IF(G126=11,VLOOKUP(P126,'Наклон вперед'!$AB$2:$AC$72,2,1),"")))))</f>
        <v>11</v>
      </c>
      <c r="R126" s="75">
        <v>164</v>
      </c>
      <c r="S126" s="180">
        <f>IF(G126=15,VLOOKUP(R126,'Прыжок с места'!$P$2:$Q$72,2,1),IF(G126=14,VLOOKUP(R126,'Прыжок с места'!$S$2:$T$72,2,1),IF(G126=13,VLOOKUP(R126,'Прыжок с места'!$V$2:$W$72,2,1),IF(G126=12,VLOOKUP(R126,'Прыжок с места'!$Y$2:$Z$72,2,1),IF(G126=11,VLOOKUP(R126,'Прыжок с места'!$AB$2:$AC$72,2,1),"")))))</f>
        <v>27</v>
      </c>
      <c r="T126" s="76">
        <f t="shared" si="30"/>
        <v>137</v>
      </c>
      <c r="U126" s="93">
        <f t="shared" si="33"/>
        <v>36</v>
      </c>
      <c r="W126" s="99"/>
      <c r="X126" s="98"/>
      <c r="Y126" s="167"/>
      <c r="Z126" s="99">
        <f t="shared" si="31"/>
        <v>137</v>
      </c>
      <c r="AA126" s="98">
        <f t="shared" si="25"/>
        <v>36</v>
      </c>
    </row>
    <row r="127" spans="1:27" x14ac:dyDescent="0.25">
      <c r="A127" s="71">
        <v>5</v>
      </c>
      <c r="B127" s="70" t="s">
        <v>250</v>
      </c>
      <c r="C127" s="71" t="s">
        <v>91</v>
      </c>
      <c r="D127" s="116" t="s">
        <v>317</v>
      </c>
      <c r="E127" s="71"/>
      <c r="F127" s="72">
        <v>40492</v>
      </c>
      <c r="G127" s="63">
        <f t="shared" si="32"/>
        <v>12</v>
      </c>
      <c r="H127" s="73"/>
      <c r="I127" s="163">
        <f>IF(G127=15,VLOOKUP(H127,'Бег 1000 м'!$N$2:$O$194,2,1),IF(G127=14,VLOOKUP(H127,'Бег 1000 м'!$Q$2:$R$194,2,1),IF(G127=13,VLOOKUP(H127,'Бег 1000 м'!$T$2:$U$204,2,1),IF(G127=12,VLOOKUP(H127,'Бег 1000 м'!$W$2:$X$214,2,1),""))))</f>
        <v>0</v>
      </c>
      <c r="J127" s="74">
        <v>5.4</v>
      </c>
      <c r="K127" s="180">
        <f>IF(G127=12,VLOOKUP(J127,'Бег 30 м'!$I$2:$J$74,2,1),IF(G127=11,VLOOKUP(J127,'Бег 30 м'!$L$2:$M$74,2,1),""))</f>
        <v>50</v>
      </c>
      <c r="L127" s="75">
        <v>5</v>
      </c>
      <c r="M127" s="180">
        <f>IF(G127=15,VLOOKUP(L127,'Подт Отж'!$Q$2:$R$72,2,1),IF(G127=14,VLOOKUP(L127,'Подт Отж'!$T$2:$U$72,2,1),IF(G127=13,VLOOKUP(L127,'Подт Отж'!$W$2:$X$72,2,1),IF(G127=12,VLOOKUP(L127,'Подт Отж'!$Z$2:$AA$72,2,1),IF(G127=11,VLOOKUP(L127,'Подт Отж'!$AC$2:$AD$72,2,1),"")))))</f>
        <v>5</v>
      </c>
      <c r="N127" s="75">
        <v>21</v>
      </c>
      <c r="O127" s="187">
        <f>IF(G127=15,VLOOKUP(N127,'Подъем туловища'!$P$2:$Q$72,2,1),IF(G127=14,VLOOKUP(N127,'Подъем туловища'!$S$2:$T$72,2,1),IF(G127=13,VLOOKUP(N127,'Подъем туловища'!$V$2:$W$72,2,1),IF(G127=12,VLOOKUP(N127,'Подъем туловища'!$Y$2:$Z$72,2,1),IF(G127=11,VLOOKUP(N127,'Подъем туловища'!$AB$2:$AC$72,2,1),"")))))</f>
        <v>31</v>
      </c>
      <c r="P127" s="75">
        <v>3</v>
      </c>
      <c r="Q127" s="180">
        <f>IF(G127=15,VLOOKUP(P127,'Наклон вперед'!$P$2:$Q$72,2,1),IF(G127=14,VLOOKUP(P127,'Наклон вперед'!$S$2:$T$72,2,1),IF(G127=13,VLOOKUP(P127,'Наклон вперед'!$V$2:$W$72,2,1),IF(G127=12,VLOOKUP(P127,'Наклон вперед'!$Y$2:$Z$72,2,1),IF(G127=11,VLOOKUP(P127,'Наклон вперед'!$AB$2:$AC$72,2,1),"")))))</f>
        <v>7</v>
      </c>
      <c r="R127" s="75">
        <v>175</v>
      </c>
      <c r="S127" s="180">
        <f>IF(G127=15,VLOOKUP(R127,'Прыжок с места'!$P$2:$Q$72,2,1),IF(G127=14,VLOOKUP(R127,'Прыжок с места'!$S$2:$T$72,2,1),IF(G127=13,VLOOKUP(R127,'Прыжок с места'!$V$2:$W$72,2,1),IF(G127=12,VLOOKUP(R127,'Прыжок с места'!$Y$2:$Z$72,2,1),IF(G127=11,VLOOKUP(R127,'Прыжок с места'!$AB$2:$AC$72,2,1),"")))))</f>
        <v>32</v>
      </c>
      <c r="T127" s="76">
        <f t="shared" si="30"/>
        <v>125</v>
      </c>
      <c r="U127" s="93">
        <f t="shared" si="33"/>
        <v>42</v>
      </c>
      <c r="W127" s="99"/>
      <c r="X127" s="98"/>
      <c r="Y127" s="167"/>
      <c r="Z127" s="99">
        <f t="shared" si="31"/>
        <v>125</v>
      </c>
      <c r="AA127" s="98">
        <f t="shared" si="25"/>
        <v>42</v>
      </c>
    </row>
    <row r="128" spans="1:27" x14ac:dyDescent="0.25">
      <c r="A128" s="71">
        <v>6</v>
      </c>
      <c r="B128" s="70" t="s">
        <v>251</v>
      </c>
      <c r="C128" s="71" t="s">
        <v>91</v>
      </c>
      <c r="D128" s="116" t="s">
        <v>317</v>
      </c>
      <c r="E128" s="71"/>
      <c r="F128" s="72">
        <v>40736</v>
      </c>
      <c r="G128" s="63">
        <f t="shared" si="32"/>
        <v>11</v>
      </c>
      <c r="H128" s="73"/>
      <c r="I128" s="163" t="str">
        <f>IF(G128=15,VLOOKUP(H128,'Бег 1000 м'!$N$2:$O$194,2,1),IF(G128=14,VLOOKUP(H128,'Бег 1000 м'!$Q$2:$R$194,2,1),IF(G128=13,VLOOKUP(H128,'Бег 1000 м'!$T$2:$U$204,2,1),IF(G128=12,VLOOKUP(H128,'Бег 1000 м'!$W$2:$X$214,2,1),""))))</f>
        <v/>
      </c>
      <c r="J128" s="74">
        <v>5.4</v>
      </c>
      <c r="K128" s="180">
        <f>IF(G128=12,VLOOKUP(J128,'Бег 30 м'!$I$2:$J$74,2,1),IF(G128=11,VLOOKUP(J128,'Бег 30 м'!$L$2:$M$74,2,1),""))</f>
        <v>57</v>
      </c>
      <c r="L128" s="75">
        <v>13</v>
      </c>
      <c r="M128" s="180">
        <f>IF(G128=15,VLOOKUP(L128,'Подт Отж'!$Q$2:$R$72,2,1),IF(G128=14,VLOOKUP(L128,'Подт Отж'!$T$2:$U$72,2,1),IF(G128=13,VLOOKUP(L128,'Подт Отж'!$W$2:$X$72,2,1),IF(G128=12,VLOOKUP(L128,'Подт Отж'!$Z$2:$AA$72,2,1),IF(G128=11,VLOOKUP(L128,'Подт Отж'!$AC$2:$AD$72,2,1),"")))))</f>
        <v>26</v>
      </c>
      <c r="N128" s="75">
        <v>19</v>
      </c>
      <c r="O128" s="187">
        <f>IF(G128=15,VLOOKUP(N128,'Подъем туловища'!$P$2:$Q$72,2,1),IF(G128=14,VLOOKUP(N128,'Подъем туловища'!$S$2:$T$72,2,1),IF(G128=13,VLOOKUP(N128,'Подъем туловища'!$V$2:$W$72,2,1),IF(G128=12,VLOOKUP(N128,'Подъем туловища'!$Y$2:$Z$72,2,1),IF(G128=11,VLOOKUP(N128,'Подъем туловища'!$AB$2:$AC$72,2,1),"")))))</f>
        <v>32</v>
      </c>
      <c r="P128" s="75">
        <v>8</v>
      </c>
      <c r="Q128" s="180">
        <f>IF(G128=15,VLOOKUP(P128,'Наклон вперед'!$P$2:$Q$72,2,1),IF(G128=14,VLOOKUP(P128,'Наклон вперед'!$S$2:$T$72,2,1),IF(G128=13,VLOOKUP(P128,'Наклон вперед'!$V$2:$W$72,2,1),IF(G128=12,VLOOKUP(P128,'Наклон вперед'!$Y$2:$Z$72,2,1),IF(G128=11,VLOOKUP(P128,'Наклон вперед'!$AB$2:$AC$72,2,1),"")))))</f>
        <v>21</v>
      </c>
      <c r="R128" s="75">
        <v>175</v>
      </c>
      <c r="S128" s="180">
        <f>IF(G128=15,VLOOKUP(R128,'Прыжок с места'!$P$2:$Q$72,2,1),IF(G128=14,VLOOKUP(R128,'Прыжок с места'!$S$2:$T$72,2,1),IF(G128=13,VLOOKUP(R128,'Прыжок с места'!$V$2:$W$72,2,1),IF(G128=12,VLOOKUP(R128,'Прыжок с места'!$Y$2:$Z$72,2,1),IF(G128=11,VLOOKUP(R128,'Прыжок с места'!$AB$2:$AC$72,2,1),"")))))</f>
        <v>40</v>
      </c>
      <c r="T128" s="76">
        <f t="shared" si="30"/>
        <v>176</v>
      </c>
      <c r="U128" s="93">
        <f t="shared" si="33"/>
        <v>24</v>
      </c>
      <c r="W128" s="99"/>
      <c r="X128" s="98"/>
      <c r="Y128" s="167"/>
      <c r="Z128" s="99">
        <f t="shared" si="31"/>
        <v>176</v>
      </c>
      <c r="AA128" s="98">
        <f t="shared" si="25"/>
        <v>24</v>
      </c>
    </row>
    <row r="129" spans="1:27" x14ac:dyDescent="0.25">
      <c r="A129" s="71">
        <v>7</v>
      </c>
      <c r="B129" s="70"/>
      <c r="C129" s="71"/>
      <c r="D129" s="116"/>
      <c r="E129" s="71"/>
      <c r="F129" s="72"/>
      <c r="G129" s="63"/>
      <c r="H129" s="73"/>
      <c r="I129" s="163"/>
      <c r="J129" s="74"/>
      <c r="K129" s="163"/>
      <c r="L129" s="75"/>
      <c r="M129" s="163"/>
      <c r="N129" s="75"/>
      <c r="O129" s="163"/>
      <c r="P129" s="75"/>
      <c r="Q129" s="163"/>
      <c r="R129" s="75"/>
      <c r="S129" s="163"/>
      <c r="T129" s="76"/>
      <c r="U129" s="93"/>
      <c r="W129" s="99"/>
      <c r="X129" s="98"/>
      <c r="Y129" s="167"/>
      <c r="Z129" s="99"/>
      <c r="AA129" s="98"/>
    </row>
    <row r="130" spans="1:27" ht="15.75" thickBot="1" x14ac:dyDescent="0.3">
      <c r="A130" s="71">
        <v>8</v>
      </c>
      <c r="B130" s="70"/>
      <c r="C130" s="71"/>
      <c r="D130" s="116"/>
      <c r="E130" s="71"/>
      <c r="F130" s="72"/>
      <c r="G130" s="63"/>
      <c r="H130" s="73"/>
      <c r="I130" s="163"/>
      <c r="J130" s="74"/>
      <c r="K130" s="163"/>
      <c r="L130" s="75"/>
      <c r="M130" s="163"/>
      <c r="N130" s="75"/>
      <c r="O130" s="163"/>
      <c r="P130" s="75"/>
      <c r="Q130" s="163"/>
      <c r="R130" s="75"/>
      <c r="S130" s="163"/>
      <c r="T130" s="76"/>
      <c r="U130" s="93"/>
      <c r="W130" s="99"/>
      <c r="X130" s="98"/>
      <c r="Y130" s="167"/>
      <c r="Z130" s="99"/>
      <c r="AA130" s="98"/>
    </row>
    <row r="131" spans="1:27" ht="24.95" customHeight="1" thickBot="1" x14ac:dyDescent="0.3">
      <c r="O131" s="210" t="s">
        <v>198</v>
      </c>
      <c r="P131" s="211"/>
      <c r="Q131" s="211"/>
      <c r="R131" s="211"/>
      <c r="S131" s="89"/>
      <c r="T131" s="88">
        <f>SUM(LARGE(T123:T130,{1,2,3,4,5}))</f>
        <v>814</v>
      </c>
      <c r="W131" s="92"/>
      <c r="X131" s="98"/>
      <c r="Y131" s="92"/>
      <c r="Z131" s="92"/>
      <c r="AA131" s="98"/>
    </row>
    <row r="132" spans="1:27" ht="15.75" thickBot="1" x14ac:dyDescent="0.3">
      <c r="W132" s="92"/>
      <c r="X132" s="98"/>
      <c r="Y132" s="92"/>
      <c r="Z132" s="92"/>
      <c r="AA132" s="98"/>
    </row>
    <row r="133" spans="1:27" ht="21.75" thickBot="1" x14ac:dyDescent="0.35">
      <c r="B133" s="212" t="s">
        <v>37</v>
      </c>
      <c r="C133" s="213"/>
      <c r="D133" s="90">
        <f>T118+T131</f>
        <v>1696</v>
      </c>
      <c r="H133" s="164" t="s">
        <v>7</v>
      </c>
      <c r="I133" s="87"/>
      <c r="J133" s="90">
        <f>многоборье!E10</f>
        <v>4</v>
      </c>
      <c r="K133" s="214" t="s">
        <v>183</v>
      </c>
      <c r="L133" s="215"/>
      <c r="W133" s="92"/>
      <c r="X133" s="98"/>
      <c r="Y133" s="92"/>
      <c r="Z133" s="92"/>
      <c r="AA133" s="98"/>
    </row>
    <row r="134" spans="1:27" x14ac:dyDescent="0.25">
      <c r="W134" s="92"/>
      <c r="X134" s="98"/>
      <c r="Y134" s="92"/>
      <c r="Z134" s="92"/>
      <c r="AA134" s="98"/>
    </row>
    <row r="135" spans="1:27" x14ac:dyDescent="0.25">
      <c r="W135" s="92"/>
      <c r="X135" s="98"/>
      <c r="Y135" s="92"/>
      <c r="Z135" s="92"/>
      <c r="AA135" s="98"/>
    </row>
    <row r="136" spans="1:27" ht="20.100000000000001" customHeight="1" x14ac:dyDescent="0.3">
      <c r="A136" s="221" t="s">
        <v>39</v>
      </c>
      <c r="B136" s="221"/>
      <c r="C136" s="221"/>
      <c r="D136" s="221"/>
      <c r="E136" s="221"/>
      <c r="F136" s="221"/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1"/>
      <c r="U136" s="166">
        <v>5</v>
      </c>
      <c r="W136" s="99"/>
      <c r="X136" s="98"/>
      <c r="Y136" s="167"/>
      <c r="Z136" s="99"/>
      <c r="AA136" s="98"/>
    </row>
    <row r="137" spans="1:27" ht="20.100000000000001" customHeight="1" x14ac:dyDescent="0.3">
      <c r="A137" s="221" t="s">
        <v>41</v>
      </c>
      <c r="B137" s="221"/>
      <c r="C137" s="221"/>
      <c r="D137" s="221"/>
      <c r="E137" s="221"/>
      <c r="F137" s="221"/>
      <c r="G137" s="221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21"/>
      <c r="W137" s="99"/>
      <c r="X137" s="98"/>
      <c r="Y137" s="167"/>
      <c r="Z137" s="99"/>
      <c r="AA137" s="98"/>
    </row>
    <row r="138" spans="1:27" ht="20.100000000000001" customHeight="1" x14ac:dyDescent="0.3">
      <c r="A138" s="81"/>
      <c r="B138" s="81"/>
      <c r="C138" s="81"/>
      <c r="D138" s="86" t="s">
        <v>40</v>
      </c>
      <c r="E138" s="86"/>
      <c r="F138" s="222" t="s">
        <v>292</v>
      </c>
      <c r="G138" s="223"/>
      <c r="H138" s="223"/>
      <c r="I138" s="223"/>
      <c r="J138" s="223"/>
      <c r="K138" s="223"/>
      <c r="L138" s="223"/>
      <c r="M138" s="223"/>
      <c r="N138" s="223"/>
      <c r="O138" s="223"/>
      <c r="P138" s="223"/>
      <c r="Q138" s="223"/>
      <c r="R138" s="223"/>
      <c r="S138" s="81"/>
      <c r="T138" s="81"/>
      <c r="W138" s="99"/>
      <c r="X138" s="98"/>
      <c r="Y138" s="167"/>
      <c r="Z138" s="99"/>
      <c r="AA138" s="98"/>
    </row>
    <row r="139" spans="1:27" ht="9" customHeight="1" x14ac:dyDescent="0.25">
      <c r="M139" s="30"/>
      <c r="W139" s="99"/>
      <c r="X139" s="98"/>
      <c r="Y139" s="167"/>
      <c r="Z139" s="99"/>
      <c r="AA139" s="98"/>
    </row>
    <row r="140" spans="1:27" ht="15" customHeight="1" x14ac:dyDescent="0.25">
      <c r="B140" s="8">
        <f>B5</f>
        <v>45079</v>
      </c>
      <c r="C140" s="8"/>
      <c r="D140" s="8"/>
      <c r="E140" s="8"/>
      <c r="L140" s="85" t="s">
        <v>38</v>
      </c>
      <c r="O140" s="85"/>
      <c r="Q140" s="85"/>
      <c r="R140" s="85"/>
      <c r="W140" s="99"/>
      <c r="X140" s="98"/>
      <c r="Y140" s="167"/>
      <c r="Z140" s="99"/>
      <c r="AA140" s="98"/>
    </row>
    <row r="141" spans="1:27" ht="16.5" customHeight="1" x14ac:dyDescent="0.25">
      <c r="A141" s="224" t="s">
        <v>0</v>
      </c>
      <c r="B141" s="225" t="s">
        <v>1</v>
      </c>
      <c r="C141" s="226" t="s">
        <v>34</v>
      </c>
      <c r="D141" s="229" t="s">
        <v>30</v>
      </c>
      <c r="E141" s="229" t="s">
        <v>31</v>
      </c>
      <c r="F141" s="224" t="s">
        <v>3</v>
      </c>
      <c r="G141" s="229" t="s">
        <v>8</v>
      </c>
      <c r="H141" s="225" t="s">
        <v>21</v>
      </c>
      <c r="I141" s="225"/>
      <c r="J141" s="232" t="s">
        <v>190</v>
      </c>
      <c r="K141" s="232"/>
      <c r="L141" s="216" t="s">
        <v>4</v>
      </c>
      <c r="M141" s="217"/>
      <c r="N141" s="216" t="s">
        <v>189</v>
      </c>
      <c r="O141" s="217"/>
      <c r="P141" s="216" t="s">
        <v>5</v>
      </c>
      <c r="Q141" s="217"/>
      <c r="R141" s="220" t="s">
        <v>23</v>
      </c>
      <c r="S141" s="220"/>
      <c r="T141" s="209" t="s">
        <v>42</v>
      </c>
      <c r="U141" s="209" t="s">
        <v>43</v>
      </c>
      <c r="W141" s="99"/>
      <c r="X141" s="98"/>
      <c r="Y141" s="167"/>
      <c r="Z141" s="99"/>
      <c r="AA141" s="98"/>
    </row>
    <row r="142" spans="1:27" ht="23.25" customHeight="1" x14ac:dyDescent="0.25">
      <c r="A142" s="224"/>
      <c r="B142" s="225"/>
      <c r="C142" s="227"/>
      <c r="D142" s="230"/>
      <c r="E142" s="230"/>
      <c r="F142" s="224"/>
      <c r="G142" s="230"/>
      <c r="H142" s="225"/>
      <c r="I142" s="225"/>
      <c r="J142" s="232"/>
      <c r="K142" s="232"/>
      <c r="L142" s="218"/>
      <c r="M142" s="219"/>
      <c r="N142" s="218"/>
      <c r="O142" s="219"/>
      <c r="P142" s="218"/>
      <c r="Q142" s="219"/>
      <c r="R142" s="220"/>
      <c r="S142" s="220"/>
      <c r="T142" s="209"/>
      <c r="U142" s="209"/>
      <c r="W142" s="99"/>
      <c r="X142" s="98"/>
      <c r="Y142" s="167"/>
      <c r="Z142" s="99"/>
      <c r="AA142" s="98"/>
    </row>
    <row r="143" spans="1:27" x14ac:dyDescent="0.25">
      <c r="A143" s="224"/>
      <c r="B143" s="225"/>
      <c r="C143" s="228"/>
      <c r="D143" s="231"/>
      <c r="E143" s="231"/>
      <c r="F143" s="224"/>
      <c r="G143" s="231"/>
      <c r="H143" s="163" t="s">
        <v>32</v>
      </c>
      <c r="I143" s="163" t="s">
        <v>9</v>
      </c>
      <c r="J143" s="162" t="s">
        <v>32</v>
      </c>
      <c r="K143" s="162" t="s">
        <v>9</v>
      </c>
      <c r="L143" s="162" t="s">
        <v>32</v>
      </c>
      <c r="M143" s="162" t="s">
        <v>9</v>
      </c>
      <c r="N143" s="162" t="s">
        <v>32</v>
      </c>
      <c r="O143" s="162" t="s">
        <v>9</v>
      </c>
      <c r="P143" s="162" t="s">
        <v>32</v>
      </c>
      <c r="Q143" s="162" t="s">
        <v>9</v>
      </c>
      <c r="R143" s="162" t="s">
        <v>32</v>
      </c>
      <c r="S143" s="162" t="s">
        <v>9</v>
      </c>
      <c r="T143" s="209"/>
      <c r="U143" s="209"/>
      <c r="W143" s="99"/>
      <c r="X143" s="98"/>
      <c r="Y143" s="167"/>
      <c r="Z143" s="99"/>
      <c r="AA143" s="98"/>
    </row>
    <row r="144" spans="1:27" ht="15.75" customHeight="1" x14ac:dyDescent="0.25">
      <c r="A144" s="71">
        <v>1</v>
      </c>
      <c r="B144" s="70" t="s">
        <v>252</v>
      </c>
      <c r="C144" s="71" t="s">
        <v>90</v>
      </c>
      <c r="D144" s="116" t="s">
        <v>264</v>
      </c>
      <c r="E144" s="71"/>
      <c r="F144" s="72">
        <v>40599</v>
      </c>
      <c r="G144" s="63">
        <f>DATEDIF(F144,$B$5,"y")</f>
        <v>12</v>
      </c>
      <c r="H144" s="73"/>
      <c r="I144" s="163">
        <f>IF(G144=15,VLOOKUP(H144,'Бег 1000 м'!$A$2:$B$200,2,1),IF(G144=14,VLOOKUP(H144,'Бег 1000 м'!$D$2:$E$200,2,1),IF(G144=13,VLOOKUP(H144,'Бег 1000 м'!$G$2:$H$200,2,1),IF(G144=12,VLOOKUP(H144,'Бег 1000 м'!$J$2:$K$200,2,1),""))))</f>
        <v>0</v>
      </c>
      <c r="J144" s="74">
        <v>5.3</v>
      </c>
      <c r="K144" s="180">
        <f>IF(G144=12,VLOOKUP(J144,'Бег 30 м'!$B$2:$C$74,2,1),IF(G144=11,VLOOKUP(J144,'Бег 30 м'!$E$2:$F$74,2,1),""))</f>
        <v>40</v>
      </c>
      <c r="L144" s="75">
        <v>0</v>
      </c>
      <c r="M144" s="180">
        <f>IF(G144=15,VLOOKUP(L144,'Подт Отж'!$A$2:$B$72,2,1),IF(G144=14,VLOOKUP(L144,'Подт Отж'!$D$2:$E$72,2,1),IF(G144=13,VLOOKUP(L144,'Подт Отж'!$G$2:$H$72,2,1),IF(G144=12,VLOOKUP(L144,'Подт Отж'!$J$2:$K$72,2,1),IF(G144=11,VLOOKUP(L144,'Подт Отж'!$M$2:$N$72,2,1),""))))
)</f>
        <v>0</v>
      </c>
      <c r="N144" s="75">
        <v>21</v>
      </c>
      <c r="O144" s="181">
        <f>IF(G144=15,VLOOKUP(N144,'Подъем туловища'!$A$2:$B$72,2,1),IF(G144=14,VLOOKUP(N144,'Подъем туловища'!$D$2:$E$72,2,1),IF(G144=13,VLOOKUP(N144,'Подъем туловища'!$G$2:$H$72,2,1),IF(G144=12,VLOOKUP(N144,'Подъем туловища'!$J$2:$K$72,2,1),IF(G144=11,VLOOKUP(N144,'Подъем туловища'!$M$2:$N$72,2,1),"")))))</f>
        <v>26</v>
      </c>
      <c r="P144" s="75">
        <v>-9</v>
      </c>
      <c r="Q144" s="180">
        <f>IF(G144=15,VLOOKUP(P144,'Наклон вперед'!$A$2:$B$72,2,1),IF(G144=14,VLOOKUP(P144,'Наклон вперед'!$D$2:$E$72,2,1),IF(G144=13,VLOOKUP(P144,'Наклон вперед'!$G$2:$H$72,2,1),IF(G144=12,VLOOKUP(P144,'Наклон вперед'!$J$2:$K$72,2,1),IF(G144=11,VLOOKUP(P144,'Наклон вперед'!$M$2:$N$72,2,1),"")))))</f>
        <v>0</v>
      </c>
      <c r="R144" s="75">
        <v>171</v>
      </c>
      <c r="S144" s="180">
        <f>IF(G144=15,VLOOKUP(R144,'Прыжок с места'!$A$2:$B$72,2,1),IF(G144=14,VLOOKUP(R144,'Прыжок с места'!$D$2:$E$72,2,1),IF(G144=13,VLOOKUP(R144,'Прыжок с места'!$G$2:$H$72,2,1),IF(G144=12,VLOOKUP(R144,'Прыжок с места'!$J$2:$K$72,2,1),IF(G144=11,VLOOKUP(R144,'Прыжок с места'!$M$2:$N$72,2,1),"")))))</f>
        <v>20</v>
      </c>
      <c r="T144" s="76">
        <f t="shared" ref="T144:T149" si="34">SUM(I144,K144,M144,O144,Q144,S144,)</f>
        <v>86</v>
      </c>
      <c r="U144" s="93">
        <f>X144</f>
        <v>54</v>
      </c>
      <c r="W144" s="99">
        <f t="shared" ref="W144:W149" si="35">T144</f>
        <v>86</v>
      </c>
      <c r="X144" s="98">
        <f t="shared" ref="X144:X183" si="36">RANK(W144,$W$9:$W$333)</f>
        <v>54</v>
      </c>
      <c r="Y144" s="167"/>
      <c r="Z144" s="99"/>
      <c r="AA144" s="98"/>
    </row>
    <row r="145" spans="1:27" x14ac:dyDescent="0.25">
      <c r="A145" s="71">
        <v>2</v>
      </c>
      <c r="B145" s="70" t="s">
        <v>253</v>
      </c>
      <c r="C145" s="71" t="s">
        <v>90</v>
      </c>
      <c r="D145" s="116" t="s">
        <v>264</v>
      </c>
      <c r="E145" s="71"/>
      <c r="F145" s="72">
        <v>40690</v>
      </c>
      <c r="G145" s="63">
        <f t="shared" ref="G145:G149" si="37">DATEDIF(F145,$B$5,"y")</f>
        <v>12</v>
      </c>
      <c r="H145" s="73"/>
      <c r="I145" s="163">
        <f>IF(G145=15,VLOOKUP(H145,'Бег 1000 м'!$A$2:$B$200,2,1),IF(G145=14,VLOOKUP(H145,'Бег 1000 м'!$D$2:$E$200,2,1),IF(G145=13,VLOOKUP(H145,'Бег 1000 м'!$G$2:$H$200,2,1),IF(G145=12,VLOOKUP(H145,'Бег 1000 м'!$J$2:$K$200,2,1),""))))</f>
        <v>0</v>
      </c>
      <c r="J145" s="74">
        <v>5</v>
      </c>
      <c r="K145" s="187">
        <f>IF(G145=12,VLOOKUP(J145,'Бег 30 м'!$B$2:$C$74,2,1),IF(G145=11,VLOOKUP(J145,'Бег 30 м'!$E$2:$F$74,2,1),""))</f>
        <v>53</v>
      </c>
      <c r="L145" s="75">
        <v>7</v>
      </c>
      <c r="M145" s="180">
        <f>IF(G145=15,VLOOKUP(L145,'Подт Отж'!$A$2:$B$72,2,1),IF(G145=14,VLOOKUP(L145,'Подт Отж'!$D$2:$E$72,2,1),IF(G145=13,VLOOKUP(L145,'Подт Отж'!$G$2:$H$72,2,1),IF(G145=12,VLOOKUP(L145,'Подт Отж'!$J$2:$K$72,2,1),IF(G145=11,VLOOKUP(L145,'Подт Отж'!$M$2:$N$72,2,1),""))))
)</f>
        <v>33</v>
      </c>
      <c r="N145" s="75">
        <v>20</v>
      </c>
      <c r="O145" s="187">
        <f>IF(G145=15,VLOOKUP(N145,'Подъем туловища'!$A$2:$B$72,2,1),IF(G145=14,VLOOKUP(N145,'Подъем туловища'!$D$2:$E$72,2,1),IF(G145=13,VLOOKUP(N145,'Подъем туловища'!$G$2:$H$72,2,1),IF(G145=12,VLOOKUP(N145,'Подъем туловища'!$J$2:$K$72,2,1),IF(G145=11,VLOOKUP(N145,'Подъем туловища'!$M$2:$N$72,2,1),"")))))</f>
        <v>24</v>
      </c>
      <c r="P145" s="75">
        <v>8</v>
      </c>
      <c r="Q145" s="180">
        <f>IF(G145=15,VLOOKUP(P145,'Наклон вперед'!$A$2:$B$72,2,1),IF(G145=14,VLOOKUP(P145,'Наклон вперед'!$D$2:$E$72,2,1),IF(G145=13,VLOOKUP(P145,'Наклон вперед'!$G$2:$H$72,2,1),IF(G145=12,VLOOKUP(P145,'Наклон вперед'!$J$2:$K$72,2,1),IF(G145=11,VLOOKUP(P145,'Наклон вперед'!$M$2:$N$72,2,1),"")))))</f>
        <v>26</v>
      </c>
      <c r="R145" s="75">
        <v>175</v>
      </c>
      <c r="S145" s="180">
        <f>IF(G145=15,VLOOKUP(R145,'Прыжок с места'!$A$2:$B$72,2,1),IF(G145=14,VLOOKUP(R145,'Прыжок с места'!$D$2:$E$72,2,1),IF(G145=13,VLOOKUP(R145,'Прыжок с места'!$G$2:$H$72,2,1),IF(G145=12,VLOOKUP(R145,'Прыжок с места'!$J$2:$K$72,2,1),IF(G145=11,VLOOKUP(R145,'Прыжок с места'!$M$2:$N$72,2,1),"")))))</f>
        <v>22</v>
      </c>
      <c r="T145" s="76">
        <f t="shared" si="34"/>
        <v>158</v>
      </c>
      <c r="U145" s="93">
        <f t="shared" ref="U145:U149" si="38">X145</f>
        <v>25</v>
      </c>
      <c r="W145" s="99">
        <f t="shared" si="35"/>
        <v>158</v>
      </c>
      <c r="X145" s="98">
        <f t="shared" si="36"/>
        <v>25</v>
      </c>
      <c r="Y145" s="167"/>
      <c r="Z145" s="99"/>
      <c r="AA145" s="98"/>
    </row>
    <row r="146" spans="1:27" x14ac:dyDescent="0.25">
      <c r="A146" s="71">
        <v>3</v>
      </c>
      <c r="B146" s="70" t="s">
        <v>254</v>
      </c>
      <c r="C146" s="71" t="s">
        <v>90</v>
      </c>
      <c r="D146" s="116" t="s">
        <v>264</v>
      </c>
      <c r="E146" s="71"/>
      <c r="F146" s="72">
        <v>40836</v>
      </c>
      <c r="G146" s="63">
        <f t="shared" si="37"/>
        <v>11</v>
      </c>
      <c r="H146" s="73"/>
      <c r="I146" s="163" t="str">
        <f>IF(G146=15,VLOOKUP(H146,'Бег 1000 м'!$A$2:$B$200,2,1),IF(G146=14,VLOOKUP(H146,'Бег 1000 м'!$D$2:$E$200,2,1),IF(G146=13,VLOOKUP(H146,'Бег 1000 м'!$G$2:$H$200,2,1),IF(G146=12,VLOOKUP(H146,'Бег 1000 м'!$J$2:$K$200,2,1),""))))</f>
        <v/>
      </c>
      <c r="J146" s="74">
        <v>4.9000000000000004</v>
      </c>
      <c r="K146" s="187">
        <f>IF(G146=12,VLOOKUP(J146,'Бег 30 м'!$B$2:$C$74,2,1),IF(G146=11,VLOOKUP(J146,'Бег 30 м'!$E$2:$F$74,2,1),""))</f>
        <v>63</v>
      </c>
      <c r="L146" s="75">
        <v>15</v>
      </c>
      <c r="M146" s="180">
        <f>IF(G146=15,VLOOKUP(L146,'Подт Отж'!$A$2:$B$72,2,1),IF(G146=14,VLOOKUP(L146,'Подт Отж'!$D$2:$E$72,2,1),IF(G146=13,VLOOKUP(L146,'Подт Отж'!$G$2:$H$72,2,1),IF(G146=12,VLOOKUP(L146,'Подт Отж'!$J$2:$K$72,2,1),IF(G146=11,VLOOKUP(L146,'Подт Отж'!$M$2:$N$72,2,1),""))))
)</f>
        <v>65</v>
      </c>
      <c r="N146" s="75">
        <v>28</v>
      </c>
      <c r="O146" s="187">
        <f>IF(G146=15,VLOOKUP(N146,'Подъем туловища'!$A$2:$B$72,2,1),IF(G146=14,VLOOKUP(N146,'Подъем туловища'!$D$2:$E$72,2,1),IF(G146=13,VLOOKUP(N146,'Подъем туловища'!$G$2:$H$72,2,1),IF(G146=12,VLOOKUP(N146,'Подъем туловища'!$J$2:$K$72,2,1),IF(G146=11,VLOOKUP(N146,'Подъем туловища'!$M$2:$N$72,2,1),"")))))</f>
        <v>45</v>
      </c>
      <c r="P146" s="75">
        <v>18</v>
      </c>
      <c r="Q146" s="180">
        <f>IF(G146=15,VLOOKUP(P146,'Наклон вперед'!$A$2:$B$72,2,1),IF(G146=14,VLOOKUP(P146,'Наклон вперед'!$D$2:$E$72,2,1),IF(G146=13,VLOOKUP(P146,'Наклон вперед'!$G$2:$H$72,2,1),IF(G146=12,VLOOKUP(P146,'Наклон вперед'!$J$2:$K$72,2,1),IF(G146=11,VLOOKUP(P146,'Наклон вперед'!$M$2:$N$72,2,1),"")))))</f>
        <v>62</v>
      </c>
      <c r="R146" s="75">
        <v>195</v>
      </c>
      <c r="S146" s="180">
        <f>IF(G146=15,VLOOKUP(R146,'Прыжок с места'!$A$2:$B$72,2,1),IF(G146=14,VLOOKUP(R146,'Прыжок с места'!$D$2:$E$72,2,1),IF(G146=13,VLOOKUP(R146,'Прыжок с места'!$G$2:$H$72,2,1),IF(G146=12,VLOOKUP(R146,'Прыжок с места'!$J$2:$K$72,2,1),IF(G146=11,VLOOKUP(R146,'Прыжок с места'!$M$2:$N$72,2,1),"")))))</f>
        <v>45</v>
      </c>
      <c r="T146" s="76">
        <f t="shared" si="34"/>
        <v>280</v>
      </c>
      <c r="U146" s="93">
        <f t="shared" si="38"/>
        <v>1</v>
      </c>
      <c r="W146" s="99">
        <f t="shared" si="35"/>
        <v>280</v>
      </c>
      <c r="X146" s="98">
        <f t="shared" si="36"/>
        <v>1</v>
      </c>
      <c r="Y146" s="167"/>
      <c r="Z146" s="99"/>
      <c r="AA146" s="98"/>
    </row>
    <row r="147" spans="1:27" x14ac:dyDescent="0.25">
      <c r="A147" s="71">
        <v>4</v>
      </c>
      <c r="B147" s="70" t="s">
        <v>255</v>
      </c>
      <c r="C147" s="71" t="s">
        <v>90</v>
      </c>
      <c r="D147" s="116" t="s">
        <v>264</v>
      </c>
      <c r="E147" s="71"/>
      <c r="F147" s="72">
        <v>40604</v>
      </c>
      <c r="G147" s="63">
        <f t="shared" si="37"/>
        <v>12</v>
      </c>
      <c r="H147" s="73"/>
      <c r="I147" s="163">
        <f>IF(G147=15,VLOOKUP(H147,'Бег 1000 м'!$A$2:$B$200,2,1),IF(G147=14,VLOOKUP(H147,'Бег 1000 м'!$D$2:$E$200,2,1),IF(G147=13,VLOOKUP(H147,'Бег 1000 м'!$G$2:$H$200,2,1),IF(G147=12,VLOOKUP(H147,'Бег 1000 м'!$J$2:$K$200,2,1),""))))</f>
        <v>0</v>
      </c>
      <c r="J147" s="74">
        <v>4.8</v>
      </c>
      <c r="K147" s="187">
        <f>IF(G147=12,VLOOKUP(J147,'Бег 30 м'!$B$2:$C$74,2,1),IF(G147=11,VLOOKUP(J147,'Бег 30 м'!$E$2:$F$74,2,1),""))</f>
        <v>59</v>
      </c>
      <c r="L147" s="75">
        <v>7</v>
      </c>
      <c r="M147" s="180">
        <f>IF(G147=15,VLOOKUP(L147,'Подт Отж'!$A$2:$B$72,2,1),IF(G147=14,VLOOKUP(L147,'Подт Отж'!$D$2:$E$72,2,1),IF(G147=13,VLOOKUP(L147,'Подт Отж'!$G$2:$H$72,2,1),IF(G147=12,VLOOKUP(L147,'Подт Отж'!$J$2:$K$72,2,1),IF(G147=11,VLOOKUP(L147,'Подт Отж'!$M$2:$N$72,2,1),""))))
)</f>
        <v>33</v>
      </c>
      <c r="N147" s="75">
        <v>28</v>
      </c>
      <c r="O147" s="187">
        <f>IF(G147=15,VLOOKUP(N147,'Подъем туловища'!$A$2:$B$72,2,1),IF(G147=14,VLOOKUP(N147,'Подъем туловища'!$D$2:$E$72,2,1),IF(G147=13,VLOOKUP(N147,'Подъем туловища'!$G$2:$H$72,2,1),IF(G147=12,VLOOKUP(N147,'Подъем туловища'!$J$2:$K$72,2,1),IF(G147=11,VLOOKUP(N147,'Подъем туловища'!$M$2:$N$72,2,1),"")))))</f>
        <v>40</v>
      </c>
      <c r="P147" s="75">
        <v>-1</v>
      </c>
      <c r="Q147" s="180">
        <f>IF(G147=15,VLOOKUP(P147,'Наклон вперед'!$A$2:$B$72,2,1),IF(G147=14,VLOOKUP(P147,'Наклон вперед'!$D$2:$E$72,2,1),IF(G147=13,VLOOKUP(P147,'Наклон вперед'!$G$2:$H$72,2,1),IF(G147=12,VLOOKUP(P147,'Наклон вперед'!$J$2:$K$72,2,1),IF(G147=11,VLOOKUP(P147,'Наклон вперед'!$M$2:$N$72,2,1),"")))))</f>
        <v>8</v>
      </c>
      <c r="R147" s="75">
        <v>190</v>
      </c>
      <c r="S147" s="180">
        <f>IF(G147=15,VLOOKUP(R147,'Прыжок с места'!$A$2:$B$72,2,1),IF(G147=14,VLOOKUP(R147,'Прыжок с места'!$D$2:$E$72,2,1),IF(G147=13,VLOOKUP(R147,'Прыжок с места'!$G$2:$H$72,2,1),IF(G147=12,VLOOKUP(R147,'Прыжок с места'!$J$2:$K$72,2,1),IF(G147=11,VLOOKUP(R147,'Прыжок с места'!$M$2:$N$72,2,1),"")))))</f>
        <v>30</v>
      </c>
      <c r="T147" s="76">
        <f t="shared" si="34"/>
        <v>170</v>
      </c>
      <c r="U147" s="93">
        <f t="shared" si="38"/>
        <v>22</v>
      </c>
      <c r="W147" s="99">
        <f t="shared" si="35"/>
        <v>170</v>
      </c>
      <c r="X147" s="98">
        <f t="shared" si="36"/>
        <v>22</v>
      </c>
      <c r="Y147" s="167"/>
      <c r="Z147" s="99"/>
      <c r="AA147" s="98"/>
    </row>
    <row r="148" spans="1:27" x14ac:dyDescent="0.25">
      <c r="A148" s="71">
        <v>5</v>
      </c>
      <c r="B148" s="70" t="s">
        <v>256</v>
      </c>
      <c r="C148" s="71" t="s">
        <v>90</v>
      </c>
      <c r="D148" s="116" t="s">
        <v>264</v>
      </c>
      <c r="E148" s="71"/>
      <c r="F148" s="72">
        <v>40745</v>
      </c>
      <c r="G148" s="63">
        <f t="shared" si="37"/>
        <v>11</v>
      </c>
      <c r="H148" s="73"/>
      <c r="I148" s="163" t="str">
        <f>IF(G148=15,VLOOKUP(H148,'Бег 1000 м'!$A$2:$B$200,2,1),IF(G148=14,VLOOKUP(H148,'Бег 1000 м'!$D$2:$E$200,2,1),IF(G148=13,VLOOKUP(H148,'Бег 1000 м'!$G$2:$H$200,2,1),IF(G148=12,VLOOKUP(H148,'Бег 1000 м'!$J$2:$K$200,2,1),""))))</f>
        <v/>
      </c>
      <c r="J148" s="74">
        <v>5.7</v>
      </c>
      <c r="K148" s="187">
        <f>IF(G148=12,VLOOKUP(J148,'Бег 30 м'!$B$2:$C$74,2,1),IF(G148=11,VLOOKUP(J148,'Бег 30 м'!$E$2:$F$74,2,1),""))</f>
        <v>32</v>
      </c>
      <c r="L148" s="75">
        <v>0</v>
      </c>
      <c r="M148" s="180">
        <f>IF(G148=15,VLOOKUP(L148,'Подт Отж'!$A$2:$B$72,2,1),IF(G148=14,VLOOKUP(L148,'Подт Отж'!$D$2:$E$72,2,1),IF(G148=13,VLOOKUP(L148,'Подт Отж'!$G$2:$H$72,2,1),IF(G148=12,VLOOKUP(L148,'Подт Отж'!$J$2:$K$72,2,1),IF(G148=11,VLOOKUP(L148,'Подт Отж'!$M$2:$N$72,2,1),""))))
)</f>
        <v>0</v>
      </c>
      <c r="N148" s="75">
        <v>21</v>
      </c>
      <c r="O148" s="187">
        <f>IF(G148=15,VLOOKUP(N148,'Подъем туловища'!$A$2:$B$72,2,1),IF(G148=14,VLOOKUP(N148,'Подъем туловища'!$D$2:$E$72,2,1),IF(G148=13,VLOOKUP(N148,'Подъем туловища'!$G$2:$H$72,2,1),IF(G148=12,VLOOKUP(N148,'Подъем туловища'!$J$2:$K$72,2,1),IF(G148=11,VLOOKUP(N148,'Подъем туловища'!$M$2:$N$72,2,1),"")))))</f>
        <v>31</v>
      </c>
      <c r="P148" s="75">
        <v>7</v>
      </c>
      <c r="Q148" s="180">
        <f>IF(G148=15,VLOOKUP(P148,'Наклон вперед'!$A$2:$B$72,2,1),IF(G148=14,VLOOKUP(P148,'Наклон вперед'!$D$2:$E$72,2,1),IF(G148=13,VLOOKUP(P148,'Наклон вперед'!$G$2:$H$72,2,1),IF(G148=12,VLOOKUP(P148,'Наклон вперед'!$J$2:$K$72,2,1),IF(G148=11,VLOOKUP(P148,'Наклон вперед'!$M$2:$N$72,2,1),"")))))</f>
        <v>30</v>
      </c>
      <c r="R148" s="75">
        <v>174</v>
      </c>
      <c r="S148" s="180">
        <f>IF(G148=15,VLOOKUP(R148,'Прыжок с места'!$A$2:$B$72,2,1),IF(G148=14,VLOOKUP(R148,'Прыжок с места'!$D$2:$E$72,2,1),IF(G148=13,VLOOKUP(R148,'Прыжок с места'!$G$2:$H$72,2,1),IF(G148=12,VLOOKUP(R148,'Прыжок с места'!$J$2:$K$72,2,1),IF(G148=11,VLOOKUP(R148,'Прыжок с места'!$M$2:$N$72,2,1),"")))))</f>
        <v>27</v>
      </c>
      <c r="T148" s="76">
        <f t="shared" si="34"/>
        <v>120</v>
      </c>
      <c r="U148" s="93">
        <f t="shared" si="38"/>
        <v>43</v>
      </c>
      <c r="W148" s="99">
        <f t="shared" si="35"/>
        <v>120</v>
      </c>
      <c r="X148" s="98">
        <f t="shared" si="36"/>
        <v>43</v>
      </c>
      <c r="Y148" s="167"/>
      <c r="Z148" s="99"/>
      <c r="AA148" s="98"/>
    </row>
    <row r="149" spans="1:27" x14ac:dyDescent="0.25">
      <c r="A149" s="71">
        <v>6</v>
      </c>
      <c r="B149" s="70" t="s">
        <v>257</v>
      </c>
      <c r="C149" s="71" t="s">
        <v>90</v>
      </c>
      <c r="D149" s="116" t="s">
        <v>264</v>
      </c>
      <c r="E149" s="71"/>
      <c r="F149" s="72">
        <v>40751</v>
      </c>
      <c r="G149" s="63">
        <f t="shared" si="37"/>
        <v>11</v>
      </c>
      <c r="H149" s="73"/>
      <c r="I149" s="163" t="str">
        <f>IF(G149=15,VLOOKUP(H149,'Бег 1000 м'!$A$2:$B$200,2,1),IF(G149=14,VLOOKUP(H149,'Бег 1000 м'!$D$2:$E$200,2,1),IF(G149=13,VLOOKUP(H149,'Бег 1000 м'!$G$2:$H$200,2,1),IF(G149=12,VLOOKUP(H149,'Бег 1000 м'!$J$2:$K$200,2,1),""))))</f>
        <v/>
      </c>
      <c r="J149" s="74">
        <v>5.3</v>
      </c>
      <c r="K149" s="187">
        <f>IF(G149=12,VLOOKUP(J149,'Бег 30 м'!$B$2:$C$74,2,1),IF(G149=11,VLOOKUP(J149,'Бег 30 м'!$E$2:$F$74,2,1),""))</f>
        <v>50</v>
      </c>
      <c r="L149" s="75">
        <v>7</v>
      </c>
      <c r="M149" s="180">
        <f>IF(G149=15,VLOOKUP(L149,'Подт Отж'!$A$2:$B$72,2,1),IF(G149=14,VLOOKUP(L149,'Подт Отж'!$D$2:$E$72,2,1),IF(G149=13,VLOOKUP(L149,'Подт Отж'!$G$2:$H$72,2,1),IF(G149=12,VLOOKUP(L149,'Подт Отж'!$J$2:$K$72,2,1),IF(G149=11,VLOOKUP(L149,'Подт Отж'!$M$2:$N$72,2,1),""))))
)</f>
        <v>38</v>
      </c>
      <c r="N149" s="75">
        <v>31</v>
      </c>
      <c r="O149" s="187">
        <f>IF(G149=15,VLOOKUP(N149,'Подъем туловища'!$A$2:$B$72,2,1),IF(G149=14,VLOOKUP(N149,'Подъем туловища'!$D$2:$E$72,2,1),IF(G149=13,VLOOKUP(N149,'Подъем туловища'!$G$2:$H$72,2,1),IF(G149=12,VLOOKUP(N149,'Подъем туловища'!$J$2:$K$72,2,1),IF(G149=11,VLOOKUP(N149,'Подъем туловища'!$M$2:$N$72,2,1),"")))))</f>
        <v>52</v>
      </c>
      <c r="P149" s="75">
        <v>-6</v>
      </c>
      <c r="Q149" s="180">
        <f>IF(G149=15,VLOOKUP(P149,'Наклон вперед'!$A$2:$B$72,2,1),IF(G149=14,VLOOKUP(P149,'Наклон вперед'!$D$2:$E$72,2,1),IF(G149=13,VLOOKUP(P149,'Наклон вперед'!$G$2:$H$72,2,1),IF(G149=12,VLOOKUP(P149,'Наклон вперед'!$J$2:$K$72,2,1),IF(G149=11,VLOOKUP(P149,'Наклон вперед'!$M$2:$N$72,2,1),"")))))</f>
        <v>0</v>
      </c>
      <c r="R149" s="75">
        <v>185</v>
      </c>
      <c r="S149" s="180">
        <f>IF(G149=15,VLOOKUP(R149,'Прыжок с места'!$A$2:$B$72,2,1),IF(G149=14,VLOOKUP(R149,'Прыжок с места'!$D$2:$E$72,2,1),IF(G149=13,VLOOKUP(R149,'Прыжок с места'!$G$2:$H$72,2,1),IF(G149=12,VLOOKUP(R149,'Прыжок с места'!$J$2:$K$72,2,1),IF(G149=11,VLOOKUP(R149,'Прыжок с места'!$M$2:$N$72,2,1),"")))))</f>
        <v>35</v>
      </c>
      <c r="T149" s="76">
        <f t="shared" si="34"/>
        <v>175</v>
      </c>
      <c r="U149" s="93">
        <f t="shared" si="38"/>
        <v>20</v>
      </c>
      <c r="W149" s="99">
        <f t="shared" si="35"/>
        <v>175</v>
      </c>
      <c r="X149" s="98">
        <f t="shared" si="36"/>
        <v>20</v>
      </c>
      <c r="Y149" s="167"/>
      <c r="Z149" s="99"/>
      <c r="AA149" s="98"/>
    </row>
    <row r="150" spans="1:27" x14ac:dyDescent="0.25">
      <c r="A150" s="71">
        <v>7</v>
      </c>
      <c r="B150" s="70"/>
      <c r="C150" s="71"/>
      <c r="D150" s="116"/>
      <c r="E150" s="71"/>
      <c r="F150" s="72"/>
      <c r="G150" s="63"/>
      <c r="H150" s="73"/>
      <c r="I150" s="163"/>
      <c r="J150" s="74"/>
      <c r="K150" s="163"/>
      <c r="L150" s="75"/>
      <c r="M150" s="163"/>
      <c r="N150" s="75"/>
      <c r="O150" s="163"/>
      <c r="P150" s="75"/>
      <c r="Q150" s="163"/>
      <c r="R150" s="75"/>
      <c r="S150" s="163"/>
      <c r="T150" s="76"/>
      <c r="U150" s="93"/>
      <c r="W150" s="99"/>
      <c r="X150" s="98"/>
      <c r="Y150" s="167"/>
      <c r="Z150" s="99"/>
      <c r="AA150" s="98"/>
    </row>
    <row r="151" spans="1:27" ht="15.75" thickBot="1" x14ac:dyDescent="0.3">
      <c r="A151" s="71">
        <v>8</v>
      </c>
      <c r="B151" s="70"/>
      <c r="C151" s="71"/>
      <c r="D151" s="116"/>
      <c r="E151" s="71"/>
      <c r="F151" s="72"/>
      <c r="G151" s="63"/>
      <c r="H151" s="73"/>
      <c r="I151" s="163"/>
      <c r="J151" s="74"/>
      <c r="K151" s="163"/>
      <c r="L151" s="75"/>
      <c r="M151" s="163"/>
      <c r="N151" s="75"/>
      <c r="O151" s="165"/>
      <c r="P151" s="83"/>
      <c r="Q151" s="165"/>
      <c r="R151" s="83"/>
      <c r="S151" s="165"/>
      <c r="T151" s="84"/>
      <c r="U151" s="93"/>
      <c r="W151" s="99"/>
      <c r="X151" s="98"/>
      <c r="Y151" s="167"/>
      <c r="Z151" s="99"/>
      <c r="AA151" s="98"/>
    </row>
    <row r="152" spans="1:27" ht="24.95" customHeight="1" thickBot="1" x14ac:dyDescent="0.3">
      <c r="K152" s="29"/>
      <c r="O152" s="210" t="s">
        <v>198</v>
      </c>
      <c r="P152" s="211"/>
      <c r="Q152" s="211"/>
      <c r="R152" s="211"/>
      <c r="S152" s="89"/>
      <c r="T152" s="88">
        <f>SUM(LARGE(T144:T151,{1,2,3,4,5}))</f>
        <v>903</v>
      </c>
      <c r="W152" s="99"/>
      <c r="X152" s="98"/>
      <c r="Y152" s="167"/>
      <c r="Z152" s="99"/>
      <c r="AA152" s="98"/>
    </row>
    <row r="153" spans="1:27" x14ac:dyDescent="0.25">
      <c r="W153" s="99"/>
      <c r="X153" s="98"/>
      <c r="Y153" s="167"/>
      <c r="Z153" s="99"/>
      <c r="AA153" s="98"/>
    </row>
    <row r="154" spans="1:27" ht="15" customHeight="1" x14ac:dyDescent="0.25">
      <c r="A154" s="224" t="s">
        <v>0</v>
      </c>
      <c r="B154" s="225" t="s">
        <v>1</v>
      </c>
      <c r="C154" s="226" t="s">
        <v>34</v>
      </c>
      <c r="D154" s="229" t="s">
        <v>30</v>
      </c>
      <c r="E154" s="229" t="s">
        <v>31</v>
      </c>
      <c r="F154" s="224" t="s">
        <v>3</v>
      </c>
      <c r="G154" s="229" t="s">
        <v>8</v>
      </c>
      <c r="H154" s="225" t="s">
        <v>21</v>
      </c>
      <c r="I154" s="225"/>
      <c r="J154" s="232" t="s">
        <v>190</v>
      </c>
      <c r="K154" s="232"/>
      <c r="L154" s="216" t="s">
        <v>29</v>
      </c>
      <c r="M154" s="217"/>
      <c r="N154" s="216" t="s">
        <v>189</v>
      </c>
      <c r="O154" s="217"/>
      <c r="P154" s="216" t="s">
        <v>5</v>
      </c>
      <c r="Q154" s="217"/>
      <c r="R154" s="220" t="s">
        <v>23</v>
      </c>
      <c r="S154" s="220"/>
      <c r="T154" s="209" t="s">
        <v>42</v>
      </c>
      <c r="U154" s="209" t="s">
        <v>43</v>
      </c>
      <c r="W154" s="99"/>
      <c r="X154" s="98"/>
      <c r="Y154" s="167"/>
      <c r="Z154" s="99"/>
      <c r="AA154" s="98"/>
    </row>
    <row r="155" spans="1:27" ht="20.25" customHeight="1" x14ac:dyDescent="0.25">
      <c r="A155" s="224"/>
      <c r="B155" s="225"/>
      <c r="C155" s="227"/>
      <c r="D155" s="230"/>
      <c r="E155" s="230"/>
      <c r="F155" s="224"/>
      <c r="G155" s="230"/>
      <c r="H155" s="225"/>
      <c r="I155" s="225"/>
      <c r="J155" s="232"/>
      <c r="K155" s="232"/>
      <c r="L155" s="218"/>
      <c r="M155" s="219"/>
      <c r="N155" s="218"/>
      <c r="O155" s="219"/>
      <c r="P155" s="218"/>
      <c r="Q155" s="219"/>
      <c r="R155" s="220"/>
      <c r="S155" s="220"/>
      <c r="T155" s="209"/>
      <c r="U155" s="209"/>
      <c r="W155" s="99"/>
      <c r="X155" s="98"/>
      <c r="Y155" s="167"/>
      <c r="Z155" s="99"/>
      <c r="AA155" s="98"/>
    </row>
    <row r="156" spans="1:27" x14ac:dyDescent="0.25">
      <c r="A156" s="224"/>
      <c r="B156" s="225"/>
      <c r="C156" s="228"/>
      <c r="D156" s="231"/>
      <c r="E156" s="231"/>
      <c r="F156" s="224"/>
      <c r="G156" s="231"/>
      <c r="H156" s="163" t="s">
        <v>32</v>
      </c>
      <c r="I156" s="163" t="s">
        <v>9</v>
      </c>
      <c r="J156" s="162" t="s">
        <v>32</v>
      </c>
      <c r="K156" s="162" t="s">
        <v>9</v>
      </c>
      <c r="L156" s="162" t="s">
        <v>32</v>
      </c>
      <c r="M156" s="162" t="s">
        <v>9</v>
      </c>
      <c r="N156" s="162" t="s">
        <v>32</v>
      </c>
      <c r="O156" s="162" t="s">
        <v>9</v>
      </c>
      <c r="P156" s="162" t="s">
        <v>32</v>
      </c>
      <c r="Q156" s="162" t="s">
        <v>9</v>
      </c>
      <c r="R156" s="162" t="s">
        <v>32</v>
      </c>
      <c r="S156" s="162" t="s">
        <v>9</v>
      </c>
      <c r="T156" s="209"/>
      <c r="U156" s="209"/>
      <c r="W156" s="99"/>
      <c r="X156" s="98"/>
      <c r="Y156" s="167"/>
      <c r="Z156" s="99"/>
      <c r="AA156" s="98"/>
    </row>
    <row r="157" spans="1:27" x14ac:dyDescent="0.25">
      <c r="A157" s="71">
        <v>1</v>
      </c>
      <c r="B157" s="70" t="s">
        <v>258</v>
      </c>
      <c r="C157" s="71" t="s">
        <v>91</v>
      </c>
      <c r="D157" s="116" t="s">
        <v>264</v>
      </c>
      <c r="E157" s="71"/>
      <c r="F157" s="72">
        <v>40731</v>
      </c>
      <c r="G157" s="63">
        <f t="shared" ref="G157:G162" si="39">DATEDIF(F157,$B$5,"y")</f>
        <v>11</v>
      </c>
      <c r="H157" s="73"/>
      <c r="I157" s="163" t="str">
        <f>IF(G157=15,VLOOKUP(H157,'Бег 1000 м'!$N$2:$O$194,2,1),IF(G157=14,VLOOKUP(H157,'Бег 1000 м'!$Q$2:$R$194,2,1),IF(G157=13,VLOOKUP(H157,'Бег 1000 м'!$T$2:$U$204,2,1),IF(G157=12,VLOOKUP(H157,'Бег 1000 м'!$W$2:$X$214,2,1),""))))</f>
        <v/>
      </c>
      <c r="J157" s="74">
        <v>6.3</v>
      </c>
      <c r="K157" s="180">
        <f>IF(G157=12,VLOOKUP(J157,'Бег 30 м'!$I$2:$J$74,2,1),IF(G157=11,VLOOKUP(J157,'Бег 30 м'!$L$2:$M$74,2,1),""))</f>
        <v>20</v>
      </c>
      <c r="L157" s="75">
        <v>0</v>
      </c>
      <c r="M157" s="180">
        <f>IF(G157=15,VLOOKUP(L157,'Подт Отж'!$Q$2:$R$72,2,1),IF(G157=14,VLOOKUP(L157,'Подт Отж'!$T$2:$U$72,2,1),IF(G157=13,VLOOKUP(L157,'Подт Отж'!$W$2:$X$72,2,1),IF(G157=12,VLOOKUP(L157,'Подт Отж'!$Z$2:$AA$72,2,1),IF(G157=11,VLOOKUP(L157,'Подт Отж'!$AC$2:$AD$72,2,1),"")))))</f>
        <v>0</v>
      </c>
      <c r="N157" s="75">
        <v>16</v>
      </c>
      <c r="O157" s="181">
        <f>IF(G157=15,VLOOKUP(N157,'Подъем туловища'!$P$2:$Q$72,2,1),IF(G157=14,VLOOKUP(N157,'Подъем туловища'!$S$2:$T$72,2,1),IF(G157=13,VLOOKUP(N157,'Подъем туловища'!$V$2:$W$72,2,1),IF(G157=12,VLOOKUP(N157,'Подъем туловища'!$Y$2:$Z$72,2,1),IF(G157=11,VLOOKUP(N157,'Подъем туловища'!$AB$2:$AC$72,2,1),"")))))</f>
        <v>26</v>
      </c>
      <c r="P157" s="75">
        <v>1</v>
      </c>
      <c r="Q157" s="180">
        <f>IF(G157=15,VLOOKUP(P157,'Наклон вперед'!$P$2:$Q$72,2,1),IF(G157=14,VLOOKUP(P157,'Наклон вперед'!$S$2:$T$72,2,1),IF(G157=13,VLOOKUP(P157,'Наклон вперед'!$V$2:$W$72,2,1),IF(G157=12,VLOOKUP(P157,'Наклон вперед'!$Y$2:$Z$72,2,1),IF(G157=11,VLOOKUP(P157,'Наклон вперед'!$AB$2:$AC$72,2,1),"")))))</f>
        <v>5</v>
      </c>
      <c r="R157" s="75">
        <v>134</v>
      </c>
      <c r="S157" s="180">
        <f>IF(G157=15,VLOOKUP(R157,'Прыжок с места'!$P$2:$Q$72,2,1),IF(G157=14,VLOOKUP(R157,'Прыжок с места'!$S$2:$T$72,2,1),IF(G157=13,VLOOKUP(R157,'Прыжок с места'!$V$2:$W$72,2,1),IF(G157=12,VLOOKUP(R157,'Прыжок с места'!$Y$2:$Z$72,2,1),IF(G157=11,VLOOKUP(R157,'Прыжок с места'!$AB$2:$AC$72,2,1),"")))))</f>
        <v>17</v>
      </c>
      <c r="T157" s="76">
        <f t="shared" ref="T157:T162" si="40">SUM(I157,K157,M157,O157,Q157,S157,)</f>
        <v>68</v>
      </c>
      <c r="U157" s="93">
        <f>AA157</f>
        <v>56</v>
      </c>
      <c r="W157" s="99"/>
      <c r="X157" s="98"/>
      <c r="Y157" s="167"/>
      <c r="Z157" s="99">
        <f t="shared" ref="Z157:Z162" si="41">T157</f>
        <v>68</v>
      </c>
      <c r="AA157" s="98">
        <f t="shared" ref="AA157:AA196" si="42">RANK(Z157,$Z$9:$Z$333)</f>
        <v>56</v>
      </c>
    </row>
    <row r="158" spans="1:27" x14ac:dyDescent="0.25">
      <c r="A158" s="71">
        <v>2</v>
      </c>
      <c r="B158" s="70" t="s">
        <v>259</v>
      </c>
      <c r="C158" s="71" t="s">
        <v>91</v>
      </c>
      <c r="D158" s="116" t="s">
        <v>264</v>
      </c>
      <c r="E158" s="71"/>
      <c r="F158" s="72">
        <v>40644</v>
      </c>
      <c r="G158" s="63">
        <f t="shared" si="39"/>
        <v>12</v>
      </c>
      <c r="H158" s="73"/>
      <c r="I158" s="163">
        <f>IF(G158=15,VLOOKUP(H158,'Бег 1000 м'!$N$2:$O$194,2,1),IF(G158=14,VLOOKUP(H158,'Бег 1000 м'!$Q$2:$R$194,2,1),IF(G158=13,VLOOKUP(H158,'Бег 1000 м'!$T$2:$U$204,2,1),IF(G158=12,VLOOKUP(H158,'Бег 1000 м'!$W$2:$X$214,2,1),""))))</f>
        <v>0</v>
      </c>
      <c r="J158" s="74">
        <v>5.4</v>
      </c>
      <c r="K158" s="180">
        <f>IF(G158=12,VLOOKUP(J158,'Бег 30 м'!$I$2:$J$74,2,1),IF(G158=11,VLOOKUP(J158,'Бег 30 м'!$L$2:$M$74,2,1),""))</f>
        <v>50</v>
      </c>
      <c r="L158" s="75">
        <v>11</v>
      </c>
      <c r="M158" s="180">
        <f>IF(G158=15,VLOOKUP(L158,'Подт Отж'!$Q$2:$R$72,2,1),IF(G158=14,VLOOKUP(L158,'Подт Отж'!$T$2:$U$72,2,1),IF(G158=13,VLOOKUP(L158,'Подт Отж'!$W$2:$X$72,2,1),IF(G158=12,VLOOKUP(L158,'Подт Отж'!$Z$2:$AA$72,2,1),IF(G158=11,VLOOKUP(L158,'Подт Отж'!$AC$2:$AD$72,2,1),"")))))</f>
        <v>16</v>
      </c>
      <c r="N158" s="75">
        <v>23</v>
      </c>
      <c r="O158" s="187">
        <f>IF(G158=15,VLOOKUP(N158,'Подъем туловища'!$P$2:$Q$72,2,1),IF(G158=14,VLOOKUP(N158,'Подъем туловища'!$S$2:$T$72,2,1),IF(G158=13,VLOOKUP(N158,'Подъем туловища'!$V$2:$W$72,2,1),IF(G158=12,VLOOKUP(N158,'Подъем туловища'!$Y$2:$Z$72,2,1),IF(G158=11,VLOOKUP(N158,'Подъем туловища'!$AB$2:$AC$72,2,1),"")))))</f>
        <v>35</v>
      </c>
      <c r="P158" s="75">
        <v>12</v>
      </c>
      <c r="Q158" s="180">
        <f>IF(G158=15,VLOOKUP(P158,'Наклон вперед'!$P$2:$Q$72,2,1),IF(G158=14,VLOOKUP(P158,'Наклон вперед'!$S$2:$T$72,2,1),IF(G158=13,VLOOKUP(P158,'Наклон вперед'!$V$2:$W$72,2,1),IF(G158=12,VLOOKUP(P158,'Наклон вперед'!$Y$2:$Z$72,2,1),IF(G158=11,VLOOKUP(P158,'Наклон вперед'!$AB$2:$AC$72,2,1),"")))))</f>
        <v>29</v>
      </c>
      <c r="R158" s="75">
        <v>188</v>
      </c>
      <c r="S158" s="180">
        <f>IF(G158=15,VLOOKUP(R158,'Прыжок с места'!$P$2:$Q$72,2,1),IF(G158=14,VLOOKUP(R158,'Прыжок с места'!$S$2:$T$72,2,1),IF(G158=13,VLOOKUP(R158,'Прыжок с места'!$V$2:$W$72,2,1),IF(G158=12,VLOOKUP(R158,'Прыжок с места'!$Y$2:$Z$72,2,1),IF(G158=11,VLOOKUP(R158,'Прыжок с места'!$AB$2:$AC$72,2,1),"")))))</f>
        <v>39</v>
      </c>
      <c r="T158" s="76">
        <f t="shared" si="40"/>
        <v>169</v>
      </c>
      <c r="U158" s="93">
        <f t="shared" ref="U158:U162" si="43">AA158</f>
        <v>27</v>
      </c>
      <c r="W158" s="99"/>
      <c r="X158" s="98"/>
      <c r="Y158" s="167"/>
      <c r="Z158" s="99">
        <f t="shared" si="41"/>
        <v>169</v>
      </c>
      <c r="AA158" s="98">
        <f t="shared" si="42"/>
        <v>27</v>
      </c>
    </row>
    <row r="159" spans="1:27" x14ac:dyDescent="0.25">
      <c r="A159" s="71">
        <v>3</v>
      </c>
      <c r="B159" s="70" t="s">
        <v>260</v>
      </c>
      <c r="C159" s="71" t="s">
        <v>91</v>
      </c>
      <c r="D159" s="116" t="s">
        <v>264</v>
      </c>
      <c r="E159" s="71"/>
      <c r="F159" s="72">
        <v>40645</v>
      </c>
      <c r="G159" s="63">
        <f t="shared" si="39"/>
        <v>12</v>
      </c>
      <c r="H159" s="73"/>
      <c r="I159" s="163">
        <f>IF(G159=15,VLOOKUP(H159,'Бег 1000 м'!$N$2:$O$194,2,1),IF(G159=14,VLOOKUP(H159,'Бег 1000 м'!$Q$2:$R$194,2,1),IF(G159=13,VLOOKUP(H159,'Бег 1000 м'!$T$2:$U$204,2,1),IF(G159=12,VLOOKUP(H159,'Бег 1000 м'!$W$2:$X$214,2,1),""))))</f>
        <v>0</v>
      </c>
      <c r="J159" s="74">
        <v>5.3</v>
      </c>
      <c r="K159" s="180">
        <f>IF(G159=12,VLOOKUP(J159,'Бег 30 м'!$I$2:$J$74,2,1),IF(G159=11,VLOOKUP(J159,'Бег 30 м'!$L$2:$M$74,2,1),""))</f>
        <v>53</v>
      </c>
      <c r="L159" s="75">
        <v>6</v>
      </c>
      <c r="M159" s="180">
        <f>IF(G159=15,VLOOKUP(L159,'Подт Отж'!$Q$2:$R$72,2,1),IF(G159=14,VLOOKUP(L159,'Подт Отж'!$T$2:$U$72,2,1),IF(G159=13,VLOOKUP(L159,'Подт Отж'!$W$2:$X$72,2,1),IF(G159=12,VLOOKUP(L159,'Подт Отж'!$Z$2:$AA$72,2,1),IF(G159=11,VLOOKUP(L159,'Подт Отж'!$AC$2:$AD$72,2,1),"")))))</f>
        <v>6</v>
      </c>
      <c r="N159" s="75">
        <v>20</v>
      </c>
      <c r="O159" s="187">
        <f>IF(G159=15,VLOOKUP(N159,'Подъем туловища'!$P$2:$Q$72,2,1),IF(G159=14,VLOOKUP(N159,'Подъем туловища'!$S$2:$T$72,2,1),IF(G159=13,VLOOKUP(N159,'Подъем туловища'!$V$2:$W$72,2,1),IF(G159=12,VLOOKUP(N159,'Подъем туловища'!$Y$2:$Z$72,2,1),IF(G159=11,VLOOKUP(N159,'Подъем туловища'!$AB$2:$AC$72,2,1),"")))))</f>
        <v>29</v>
      </c>
      <c r="P159" s="75">
        <v>11</v>
      </c>
      <c r="Q159" s="180">
        <f>IF(G159=15,VLOOKUP(P159,'Наклон вперед'!$P$2:$Q$72,2,1),IF(G159=14,VLOOKUP(P159,'Наклон вперед'!$S$2:$T$72,2,1),IF(G159=13,VLOOKUP(P159,'Наклон вперед'!$V$2:$W$72,2,1),IF(G159=12,VLOOKUP(P159,'Наклон вперед'!$Y$2:$Z$72,2,1),IF(G159=11,VLOOKUP(P159,'Наклон вперед'!$AB$2:$AC$72,2,1),"")))))</f>
        <v>26</v>
      </c>
      <c r="R159" s="75">
        <v>164</v>
      </c>
      <c r="S159" s="180">
        <f>IF(G159=15,VLOOKUP(R159,'Прыжок с места'!$P$2:$Q$72,2,1),IF(G159=14,VLOOKUP(R159,'Прыжок с места'!$S$2:$T$72,2,1),IF(G159=13,VLOOKUP(R159,'Прыжок с места'!$V$2:$W$72,2,1),IF(G159=12,VLOOKUP(R159,'Прыжок с места'!$Y$2:$Z$72,2,1),IF(G159=11,VLOOKUP(R159,'Прыжок с места'!$AB$2:$AC$72,2,1),"")))))</f>
        <v>27</v>
      </c>
      <c r="T159" s="76">
        <f t="shared" si="40"/>
        <v>141</v>
      </c>
      <c r="U159" s="93">
        <f t="shared" si="43"/>
        <v>35</v>
      </c>
      <c r="W159" s="99"/>
      <c r="X159" s="98"/>
      <c r="Y159" s="167"/>
      <c r="Z159" s="99">
        <f t="shared" si="41"/>
        <v>141</v>
      </c>
      <c r="AA159" s="98">
        <f t="shared" si="42"/>
        <v>35</v>
      </c>
    </row>
    <row r="160" spans="1:27" x14ac:dyDescent="0.25">
      <c r="A160" s="71">
        <v>4</v>
      </c>
      <c r="B160" s="70" t="s">
        <v>261</v>
      </c>
      <c r="C160" s="71" t="s">
        <v>91</v>
      </c>
      <c r="D160" s="116" t="s">
        <v>264</v>
      </c>
      <c r="E160" s="71"/>
      <c r="F160" s="72">
        <v>40750</v>
      </c>
      <c r="G160" s="63">
        <f t="shared" si="39"/>
        <v>11</v>
      </c>
      <c r="H160" s="73"/>
      <c r="I160" s="163" t="str">
        <f>IF(G160=15,VLOOKUP(H160,'Бег 1000 м'!$N$2:$O$194,2,1),IF(G160=14,VLOOKUP(H160,'Бег 1000 м'!$Q$2:$R$194,2,1),IF(G160=13,VLOOKUP(H160,'Бег 1000 м'!$T$2:$U$204,2,1),IF(G160=12,VLOOKUP(H160,'Бег 1000 м'!$W$2:$X$214,2,1),""))))</f>
        <v/>
      </c>
      <c r="J160" s="74">
        <v>5.2</v>
      </c>
      <c r="K160" s="180">
        <f>IF(G160=12,VLOOKUP(J160,'Бег 30 м'!$I$2:$J$74,2,1),IF(G160=11,VLOOKUP(J160,'Бег 30 м'!$L$2:$M$74,2,1),""))</f>
        <v>62</v>
      </c>
      <c r="L160" s="75">
        <v>9</v>
      </c>
      <c r="M160" s="180">
        <f>IF(G160=15,VLOOKUP(L160,'Подт Отж'!$Q$2:$R$72,2,1),IF(G160=14,VLOOKUP(L160,'Подт Отж'!$T$2:$U$72,2,1),IF(G160=13,VLOOKUP(L160,'Подт Отж'!$W$2:$X$72,2,1),IF(G160=12,VLOOKUP(L160,'Подт Отж'!$Z$2:$AA$72,2,1),IF(G160=11,VLOOKUP(L160,'Подт Отж'!$AC$2:$AD$72,2,1),"")))))</f>
        <v>18</v>
      </c>
      <c r="N160" s="75">
        <v>18</v>
      </c>
      <c r="O160" s="187">
        <f>IF(G160=15,VLOOKUP(N160,'Подъем туловища'!$P$2:$Q$72,2,1),IF(G160=14,VLOOKUP(N160,'Подъем туловища'!$S$2:$T$72,2,1),IF(G160=13,VLOOKUP(N160,'Подъем туловища'!$V$2:$W$72,2,1),IF(G160=12,VLOOKUP(N160,'Подъем туловища'!$Y$2:$Z$72,2,1),IF(G160=11,VLOOKUP(N160,'Подъем туловища'!$AB$2:$AC$72,2,1),"")))))</f>
        <v>30</v>
      </c>
      <c r="P160" s="75">
        <v>-7</v>
      </c>
      <c r="Q160" s="180">
        <f>IF(G160=15,VLOOKUP(P160,'Наклон вперед'!$P$2:$Q$72,2,1),IF(G160=14,VLOOKUP(P160,'Наклон вперед'!$S$2:$T$72,2,1),IF(G160=13,VLOOKUP(P160,'Наклон вперед'!$V$2:$W$72,2,1),IF(G160=12,VLOOKUP(P160,'Наклон вперед'!$Y$2:$Z$72,2,1),IF(G160=11,VLOOKUP(P160,'Наклон вперед'!$AB$2:$AC$72,2,1),"")))))</f>
        <v>0</v>
      </c>
      <c r="R160" s="75">
        <v>137</v>
      </c>
      <c r="S160" s="180">
        <f>IF(G160=15,VLOOKUP(R160,'Прыжок с места'!$P$2:$Q$72,2,1),IF(G160=14,VLOOKUP(R160,'Прыжок с места'!$S$2:$T$72,2,1),IF(G160=13,VLOOKUP(R160,'Прыжок с места'!$V$2:$W$72,2,1),IF(G160=12,VLOOKUP(R160,'Прыжок с места'!$Y$2:$Z$72,2,1),IF(G160=11,VLOOKUP(R160,'Прыжок с места'!$AB$2:$AC$72,2,1),"")))))</f>
        <v>18</v>
      </c>
      <c r="T160" s="76">
        <f t="shared" si="40"/>
        <v>128</v>
      </c>
      <c r="U160" s="93">
        <f t="shared" si="43"/>
        <v>41</v>
      </c>
      <c r="W160" s="99"/>
      <c r="X160" s="98"/>
      <c r="Y160" s="167"/>
      <c r="Z160" s="99">
        <f t="shared" si="41"/>
        <v>128</v>
      </c>
      <c r="AA160" s="98">
        <f t="shared" si="42"/>
        <v>41</v>
      </c>
    </row>
    <row r="161" spans="1:27" x14ac:dyDescent="0.25">
      <c r="A161" s="71">
        <v>5</v>
      </c>
      <c r="B161" s="70" t="s">
        <v>262</v>
      </c>
      <c r="C161" s="71" t="s">
        <v>91</v>
      </c>
      <c r="D161" s="116" t="s">
        <v>264</v>
      </c>
      <c r="E161" s="71"/>
      <c r="F161" s="72">
        <v>40680</v>
      </c>
      <c r="G161" s="63">
        <f t="shared" si="39"/>
        <v>12</v>
      </c>
      <c r="H161" s="73"/>
      <c r="I161" s="163">
        <f>IF(G161=15,VLOOKUP(H161,'Бег 1000 м'!$N$2:$O$194,2,1),IF(G161=14,VLOOKUP(H161,'Бег 1000 м'!$Q$2:$R$194,2,1),IF(G161=13,VLOOKUP(H161,'Бег 1000 м'!$T$2:$U$204,2,1),IF(G161=12,VLOOKUP(H161,'Бег 1000 м'!$W$2:$X$214,2,1),""))))</f>
        <v>0</v>
      </c>
      <c r="J161" s="74">
        <v>5.4</v>
      </c>
      <c r="K161" s="180">
        <f>IF(G161=12,VLOOKUP(J161,'Бег 30 м'!$I$2:$J$74,2,1),IF(G161=11,VLOOKUP(J161,'Бег 30 м'!$L$2:$M$74,2,1),""))</f>
        <v>50</v>
      </c>
      <c r="L161" s="75">
        <v>0</v>
      </c>
      <c r="M161" s="180">
        <f>IF(G161=15,VLOOKUP(L161,'Подт Отж'!$Q$2:$R$72,2,1),IF(G161=14,VLOOKUP(L161,'Подт Отж'!$T$2:$U$72,2,1),IF(G161=13,VLOOKUP(L161,'Подт Отж'!$W$2:$X$72,2,1),IF(G161=12,VLOOKUP(L161,'Подт Отж'!$Z$2:$AA$72,2,1),IF(G161=11,VLOOKUP(L161,'Подт Отж'!$AC$2:$AD$72,2,1),"")))))</f>
        <v>0</v>
      </c>
      <c r="N161" s="75">
        <v>19</v>
      </c>
      <c r="O161" s="187">
        <f>IF(G161=15,VLOOKUP(N161,'Подъем туловища'!$P$2:$Q$72,2,1),IF(G161=14,VLOOKUP(N161,'Подъем туловища'!$S$2:$T$72,2,1),IF(G161=13,VLOOKUP(N161,'Подъем туловища'!$V$2:$W$72,2,1),IF(G161=12,VLOOKUP(N161,'Подъем туловища'!$Y$2:$Z$72,2,1),IF(G161=11,VLOOKUP(N161,'Подъем туловища'!$AB$2:$AC$72,2,1),"")))))</f>
        <v>27</v>
      </c>
      <c r="P161" s="75">
        <v>-16</v>
      </c>
      <c r="Q161" s="180">
        <f>IF(G161=15,VLOOKUP(P161,'Наклон вперед'!$P$2:$Q$72,2,1),IF(G161=14,VLOOKUP(P161,'Наклон вперед'!$S$2:$T$72,2,1),IF(G161=13,VLOOKUP(P161,'Наклон вперед'!$V$2:$W$72,2,1),IF(G161=12,VLOOKUP(P161,'Наклон вперед'!$Y$2:$Z$72,2,1),IF(G161=11,VLOOKUP(P161,'Наклон вперед'!$AB$2:$AC$72,2,1),"")))))</f>
        <v>0</v>
      </c>
      <c r="R161" s="75">
        <v>173</v>
      </c>
      <c r="S161" s="180">
        <f>IF(G161=15,VLOOKUP(R161,'Прыжок с места'!$P$2:$Q$72,2,1),IF(G161=14,VLOOKUP(R161,'Прыжок с места'!$S$2:$T$72,2,1),IF(G161=13,VLOOKUP(R161,'Прыжок с места'!$V$2:$W$72,2,1),IF(G161=12,VLOOKUP(R161,'Прыжок с места'!$Y$2:$Z$72,2,1),IF(G161=11,VLOOKUP(R161,'Прыжок с места'!$AB$2:$AC$72,2,1),"")))))</f>
        <v>31</v>
      </c>
      <c r="T161" s="76">
        <f t="shared" si="40"/>
        <v>108</v>
      </c>
      <c r="U161" s="93">
        <f t="shared" si="43"/>
        <v>50</v>
      </c>
      <c r="W161" s="99"/>
      <c r="X161" s="98"/>
      <c r="Y161" s="167"/>
      <c r="Z161" s="99">
        <f t="shared" si="41"/>
        <v>108</v>
      </c>
      <c r="AA161" s="98">
        <f t="shared" si="42"/>
        <v>50</v>
      </c>
    </row>
    <row r="162" spans="1:27" x14ac:dyDescent="0.25">
      <c r="A162" s="71">
        <v>6</v>
      </c>
      <c r="B162" s="70" t="s">
        <v>263</v>
      </c>
      <c r="C162" s="71" t="s">
        <v>91</v>
      </c>
      <c r="D162" s="116" t="s">
        <v>264</v>
      </c>
      <c r="E162" s="71"/>
      <c r="F162" s="72">
        <v>40786</v>
      </c>
      <c r="G162" s="63">
        <f t="shared" si="39"/>
        <v>11</v>
      </c>
      <c r="H162" s="73"/>
      <c r="I162" s="163" t="str">
        <f>IF(G162=15,VLOOKUP(H162,'Бег 1000 м'!$N$2:$O$194,2,1),IF(G162=14,VLOOKUP(H162,'Бег 1000 м'!$Q$2:$R$194,2,1),IF(G162=13,VLOOKUP(H162,'Бег 1000 м'!$T$2:$U$204,2,1),IF(G162=12,VLOOKUP(H162,'Бег 1000 м'!$W$2:$X$214,2,1),""))))</f>
        <v/>
      </c>
      <c r="J162" s="74">
        <v>5.0999999999999996</v>
      </c>
      <c r="K162" s="180">
        <f>IF(G162=12,VLOOKUP(J162,'Бег 30 м'!$I$2:$J$74,2,1),IF(G162=11,VLOOKUP(J162,'Бег 30 м'!$L$2:$M$74,2,1),""))</f>
        <v>64</v>
      </c>
      <c r="L162" s="75">
        <v>11</v>
      </c>
      <c r="M162" s="180">
        <f>IF(G162=15,VLOOKUP(L162,'Подт Отж'!$Q$2:$R$72,2,1),IF(G162=14,VLOOKUP(L162,'Подт Отж'!$T$2:$U$72,2,1),IF(G162=13,VLOOKUP(L162,'Подт Отж'!$W$2:$X$72,2,1),IF(G162=12,VLOOKUP(L162,'Подт Отж'!$Z$2:$AA$72,2,1),IF(G162=11,VLOOKUP(L162,'Подт Отж'!$AC$2:$AD$72,2,1),"")))))</f>
        <v>22</v>
      </c>
      <c r="N162" s="75">
        <v>19</v>
      </c>
      <c r="O162" s="187">
        <f>IF(G162=15,VLOOKUP(N162,'Подъем туловища'!$P$2:$Q$72,2,1),IF(G162=14,VLOOKUP(N162,'Подъем туловища'!$S$2:$T$72,2,1),IF(G162=13,VLOOKUP(N162,'Подъем туловища'!$V$2:$W$72,2,1),IF(G162=12,VLOOKUP(N162,'Подъем туловища'!$Y$2:$Z$72,2,1),IF(G162=11,VLOOKUP(N162,'Подъем туловища'!$AB$2:$AC$72,2,1),"")))))</f>
        <v>32</v>
      </c>
      <c r="P162" s="75">
        <v>18</v>
      </c>
      <c r="Q162" s="180">
        <f>IF(G162=15,VLOOKUP(P162,'Наклон вперед'!$P$2:$Q$72,2,1),IF(G162=14,VLOOKUP(P162,'Наклон вперед'!$S$2:$T$72,2,1),IF(G162=13,VLOOKUP(P162,'Наклон вперед'!$V$2:$W$72,2,1),IF(G162=12,VLOOKUP(P162,'Наклон вперед'!$Y$2:$Z$72,2,1),IF(G162=11,VLOOKUP(P162,'Наклон вперед'!$AB$2:$AC$72,2,1),"")))))</f>
        <v>53</v>
      </c>
      <c r="R162" s="75">
        <v>188</v>
      </c>
      <c r="S162" s="180">
        <f>IF(G162=15,VLOOKUP(R162,'Прыжок с места'!$P$2:$Q$72,2,1),IF(G162=14,VLOOKUP(R162,'Прыжок с места'!$S$2:$T$72,2,1),IF(G162=13,VLOOKUP(R162,'Прыжок с места'!$V$2:$W$72,2,1),IF(G162=12,VLOOKUP(R162,'Прыжок с места'!$Y$2:$Z$72,2,1),IF(G162=11,VLOOKUP(R162,'Прыжок с места'!$AB$2:$AC$72,2,1),"")))))</f>
        <v>51</v>
      </c>
      <c r="T162" s="76">
        <f t="shared" si="40"/>
        <v>222</v>
      </c>
      <c r="U162" s="93">
        <f t="shared" si="43"/>
        <v>11</v>
      </c>
      <c r="W162" s="99"/>
      <c r="X162" s="98"/>
      <c r="Y162" s="167"/>
      <c r="Z162" s="99">
        <f t="shared" si="41"/>
        <v>222</v>
      </c>
      <c r="AA162" s="98">
        <f t="shared" si="42"/>
        <v>11</v>
      </c>
    </row>
    <row r="163" spans="1:27" x14ac:dyDescent="0.25">
      <c r="A163" s="71">
        <v>7</v>
      </c>
      <c r="B163" s="70"/>
      <c r="C163" s="71"/>
      <c r="D163" s="116"/>
      <c r="E163" s="71"/>
      <c r="F163" s="72"/>
      <c r="G163" s="63"/>
      <c r="H163" s="73"/>
      <c r="I163" s="163"/>
      <c r="J163" s="74"/>
      <c r="K163" s="163"/>
      <c r="L163" s="75"/>
      <c r="M163" s="163"/>
      <c r="N163" s="75"/>
      <c r="O163" s="163"/>
      <c r="P163" s="75"/>
      <c r="Q163" s="163"/>
      <c r="R163" s="75"/>
      <c r="S163" s="163"/>
      <c r="T163" s="76"/>
      <c r="U163" s="93"/>
      <c r="W163" s="99"/>
      <c r="X163" s="98"/>
      <c r="Y163" s="167"/>
      <c r="Z163" s="99"/>
      <c r="AA163" s="98"/>
    </row>
    <row r="164" spans="1:27" ht="15.75" thickBot="1" x14ac:dyDescent="0.3">
      <c r="A164" s="71">
        <v>8</v>
      </c>
      <c r="B164" s="70"/>
      <c r="C164" s="71"/>
      <c r="D164" s="116"/>
      <c r="E164" s="71"/>
      <c r="F164" s="72"/>
      <c r="G164" s="63"/>
      <c r="H164" s="73"/>
      <c r="I164" s="163"/>
      <c r="J164" s="74"/>
      <c r="K164" s="163"/>
      <c r="L164" s="75"/>
      <c r="M164" s="163"/>
      <c r="N164" s="75"/>
      <c r="O164" s="163"/>
      <c r="P164" s="75"/>
      <c r="Q164" s="163"/>
      <c r="R164" s="75"/>
      <c r="S164" s="163"/>
      <c r="T164" s="76"/>
      <c r="U164" s="93"/>
      <c r="W164" s="99"/>
      <c r="X164" s="98"/>
      <c r="Y164" s="167"/>
      <c r="Z164" s="99"/>
      <c r="AA164" s="98"/>
    </row>
    <row r="165" spans="1:27" ht="24.95" customHeight="1" thickBot="1" x14ac:dyDescent="0.3">
      <c r="O165" s="210" t="s">
        <v>198</v>
      </c>
      <c r="P165" s="211"/>
      <c r="Q165" s="211"/>
      <c r="R165" s="211"/>
      <c r="S165" s="89"/>
      <c r="T165" s="88">
        <f>SUM(LARGE(T157:T164,{1,2,3,4,5}))</f>
        <v>768</v>
      </c>
      <c r="W165" s="92"/>
      <c r="X165" s="98"/>
      <c r="Y165" s="92"/>
      <c r="Z165" s="92"/>
      <c r="AA165" s="98"/>
    </row>
    <row r="166" spans="1:27" ht="15.75" thickBot="1" x14ac:dyDescent="0.3">
      <c r="W166" s="92"/>
      <c r="X166" s="98"/>
      <c r="Y166" s="92"/>
      <c r="Z166" s="92"/>
      <c r="AA166" s="98"/>
    </row>
    <row r="167" spans="1:27" ht="21.75" thickBot="1" x14ac:dyDescent="0.35">
      <c r="B167" s="212" t="s">
        <v>37</v>
      </c>
      <c r="C167" s="213"/>
      <c r="D167" s="90">
        <f>T152+T165</f>
        <v>1671</v>
      </c>
      <c r="H167" s="164" t="s">
        <v>7</v>
      </c>
      <c r="I167" s="87"/>
      <c r="J167" s="90">
        <f>многоборье!E11</f>
        <v>5</v>
      </c>
      <c r="K167" s="214" t="s">
        <v>183</v>
      </c>
      <c r="L167" s="215"/>
      <c r="W167" s="92"/>
      <c r="X167" s="98"/>
      <c r="Y167" s="92"/>
      <c r="Z167" s="92"/>
      <c r="AA167" s="98"/>
    </row>
    <row r="168" spans="1:27" x14ac:dyDescent="0.25">
      <c r="W168" s="92"/>
      <c r="X168" s="98"/>
      <c r="Y168" s="92"/>
      <c r="Z168" s="92"/>
      <c r="AA168" s="98"/>
    </row>
    <row r="169" spans="1:27" x14ac:dyDescent="0.25">
      <c r="W169" s="92"/>
      <c r="X169" s="98"/>
      <c r="Y169" s="92"/>
      <c r="Z169" s="92"/>
      <c r="AA169" s="98"/>
    </row>
    <row r="170" spans="1:27" ht="20.100000000000001" customHeight="1" x14ac:dyDescent="0.3">
      <c r="A170" s="221" t="s">
        <v>39</v>
      </c>
      <c r="B170" s="221"/>
      <c r="C170" s="221"/>
      <c r="D170" s="221"/>
      <c r="E170" s="221"/>
      <c r="F170" s="221"/>
      <c r="G170" s="221"/>
      <c r="H170" s="221"/>
      <c r="I170" s="221"/>
      <c r="J170" s="221"/>
      <c r="K170" s="221"/>
      <c r="L170" s="221"/>
      <c r="M170" s="221"/>
      <c r="N170" s="221"/>
      <c r="O170" s="221"/>
      <c r="P170" s="221"/>
      <c r="Q170" s="221"/>
      <c r="R170" s="221"/>
      <c r="S170" s="221"/>
      <c r="T170" s="221"/>
      <c r="U170" s="166">
        <v>6</v>
      </c>
      <c r="W170" s="99"/>
      <c r="X170" s="98"/>
      <c r="Y170" s="167"/>
      <c r="Z170" s="99"/>
      <c r="AA170" s="98"/>
    </row>
    <row r="171" spans="1:27" ht="20.100000000000001" customHeight="1" x14ac:dyDescent="0.3">
      <c r="A171" s="221" t="s">
        <v>41</v>
      </c>
      <c r="B171" s="221"/>
      <c r="C171" s="221"/>
      <c r="D171" s="221"/>
      <c r="E171" s="221"/>
      <c r="F171" s="221"/>
      <c r="G171" s="221"/>
      <c r="H171" s="221"/>
      <c r="I171" s="221"/>
      <c r="J171" s="221"/>
      <c r="K171" s="221"/>
      <c r="L171" s="221"/>
      <c r="M171" s="221"/>
      <c r="N171" s="221"/>
      <c r="O171" s="221"/>
      <c r="P171" s="221"/>
      <c r="Q171" s="221"/>
      <c r="R171" s="221"/>
      <c r="S171" s="221"/>
      <c r="T171" s="221"/>
      <c r="W171" s="99"/>
      <c r="X171" s="98"/>
      <c r="Y171" s="167"/>
      <c r="Z171" s="99"/>
      <c r="AA171" s="98"/>
    </row>
    <row r="172" spans="1:27" ht="20.100000000000001" customHeight="1" x14ac:dyDescent="0.3">
      <c r="A172" s="81"/>
      <c r="B172" s="81"/>
      <c r="C172" s="81"/>
      <c r="D172" s="86" t="s">
        <v>40</v>
      </c>
      <c r="E172" s="86"/>
      <c r="F172" s="222" t="s">
        <v>291</v>
      </c>
      <c r="G172" s="223"/>
      <c r="H172" s="223"/>
      <c r="I172" s="223"/>
      <c r="J172" s="223"/>
      <c r="K172" s="223"/>
      <c r="L172" s="223"/>
      <c r="M172" s="223"/>
      <c r="N172" s="223"/>
      <c r="O172" s="223"/>
      <c r="P172" s="223"/>
      <c r="Q172" s="223"/>
      <c r="R172" s="223"/>
      <c r="S172" s="81"/>
      <c r="T172" s="81"/>
      <c r="W172" s="99"/>
      <c r="X172" s="98"/>
      <c r="Y172" s="167"/>
      <c r="Z172" s="99"/>
      <c r="AA172" s="98"/>
    </row>
    <row r="173" spans="1:27" ht="9" customHeight="1" x14ac:dyDescent="0.25">
      <c r="M173" s="30"/>
      <c r="W173" s="99"/>
      <c r="X173" s="98"/>
      <c r="Y173" s="167"/>
      <c r="Z173" s="99"/>
      <c r="AA173" s="98"/>
    </row>
    <row r="174" spans="1:27" ht="15" customHeight="1" x14ac:dyDescent="0.25">
      <c r="B174" s="8">
        <f>B5</f>
        <v>45079</v>
      </c>
      <c r="C174" s="8"/>
      <c r="D174" s="8"/>
      <c r="E174" s="8"/>
      <c r="L174" s="85" t="s">
        <v>38</v>
      </c>
      <c r="O174" s="85"/>
      <c r="Q174" s="85"/>
      <c r="R174" s="85"/>
      <c r="W174" s="99"/>
      <c r="X174" s="98"/>
      <c r="Y174" s="167"/>
      <c r="Z174" s="99"/>
      <c r="AA174" s="98"/>
    </row>
    <row r="175" spans="1:27" ht="16.5" customHeight="1" x14ac:dyDescent="0.25">
      <c r="A175" s="224" t="s">
        <v>0</v>
      </c>
      <c r="B175" s="225" t="s">
        <v>1</v>
      </c>
      <c r="C175" s="226" t="s">
        <v>34</v>
      </c>
      <c r="D175" s="229" t="s">
        <v>30</v>
      </c>
      <c r="E175" s="229" t="s">
        <v>31</v>
      </c>
      <c r="F175" s="224" t="s">
        <v>3</v>
      </c>
      <c r="G175" s="229" t="s">
        <v>8</v>
      </c>
      <c r="H175" s="225" t="s">
        <v>21</v>
      </c>
      <c r="I175" s="225"/>
      <c r="J175" s="232" t="s">
        <v>190</v>
      </c>
      <c r="K175" s="232"/>
      <c r="L175" s="216" t="s">
        <v>4</v>
      </c>
      <c r="M175" s="217"/>
      <c r="N175" s="216" t="s">
        <v>189</v>
      </c>
      <c r="O175" s="217"/>
      <c r="P175" s="216" t="s">
        <v>5</v>
      </c>
      <c r="Q175" s="217"/>
      <c r="R175" s="220" t="s">
        <v>23</v>
      </c>
      <c r="S175" s="220"/>
      <c r="T175" s="209" t="s">
        <v>42</v>
      </c>
      <c r="U175" s="209" t="s">
        <v>43</v>
      </c>
      <c r="W175" s="99"/>
      <c r="X175" s="98"/>
      <c r="Y175" s="167"/>
      <c r="Z175" s="99"/>
      <c r="AA175" s="98"/>
    </row>
    <row r="176" spans="1:27" ht="23.25" customHeight="1" x14ac:dyDescent="0.25">
      <c r="A176" s="224"/>
      <c r="B176" s="225"/>
      <c r="C176" s="227"/>
      <c r="D176" s="230"/>
      <c r="E176" s="230"/>
      <c r="F176" s="224"/>
      <c r="G176" s="230"/>
      <c r="H176" s="225"/>
      <c r="I176" s="225"/>
      <c r="J176" s="232"/>
      <c r="K176" s="232"/>
      <c r="L176" s="218"/>
      <c r="M176" s="219"/>
      <c r="N176" s="218"/>
      <c r="O176" s="219"/>
      <c r="P176" s="218"/>
      <c r="Q176" s="219"/>
      <c r="R176" s="220"/>
      <c r="S176" s="220"/>
      <c r="T176" s="209"/>
      <c r="U176" s="209"/>
      <c r="W176" s="99"/>
      <c r="X176" s="98"/>
      <c r="Y176" s="167"/>
      <c r="Z176" s="99"/>
      <c r="AA176" s="98"/>
    </row>
    <row r="177" spans="1:27" x14ac:dyDescent="0.25">
      <c r="A177" s="224"/>
      <c r="B177" s="225"/>
      <c r="C177" s="228"/>
      <c r="D177" s="231"/>
      <c r="E177" s="231"/>
      <c r="F177" s="224"/>
      <c r="G177" s="231"/>
      <c r="H177" s="163" t="s">
        <v>32</v>
      </c>
      <c r="I177" s="163" t="s">
        <v>9</v>
      </c>
      <c r="J177" s="162" t="s">
        <v>32</v>
      </c>
      <c r="K177" s="162" t="s">
        <v>9</v>
      </c>
      <c r="L177" s="162" t="s">
        <v>32</v>
      </c>
      <c r="M177" s="162" t="s">
        <v>9</v>
      </c>
      <c r="N177" s="162" t="s">
        <v>32</v>
      </c>
      <c r="O177" s="162" t="s">
        <v>9</v>
      </c>
      <c r="P177" s="162" t="s">
        <v>32</v>
      </c>
      <c r="Q177" s="162" t="s">
        <v>9</v>
      </c>
      <c r="R177" s="162" t="s">
        <v>32</v>
      </c>
      <c r="S177" s="162" t="s">
        <v>9</v>
      </c>
      <c r="T177" s="209"/>
      <c r="U177" s="209"/>
      <c r="W177" s="99"/>
      <c r="X177" s="98"/>
      <c r="Y177" s="167"/>
      <c r="Z177" s="99"/>
      <c r="AA177" s="98"/>
    </row>
    <row r="178" spans="1:27" ht="15.75" customHeight="1" x14ac:dyDescent="0.25">
      <c r="A178" s="71">
        <v>1</v>
      </c>
      <c r="B178" s="70" t="s">
        <v>266</v>
      </c>
      <c r="C178" s="71" t="s">
        <v>90</v>
      </c>
      <c r="D178" s="116" t="s">
        <v>265</v>
      </c>
      <c r="E178" s="71"/>
      <c r="F178" s="72">
        <v>40769</v>
      </c>
      <c r="G178" s="63">
        <f>DATEDIF(F178,$B$5,"y")</f>
        <v>11</v>
      </c>
      <c r="H178" s="73"/>
      <c r="I178" s="163" t="str">
        <f>IF(G178=15,VLOOKUP(H178,'Бег 1000 м'!$A$2:$B$200,2,1),IF(G178=14,VLOOKUP(H178,'Бег 1000 м'!$D$2:$E$200,2,1),IF(G178=13,VLOOKUP(H178,'Бег 1000 м'!$G$2:$H$200,2,1),IF(G178=12,VLOOKUP(H178,'Бег 1000 м'!$J$2:$K$200,2,1),""))))</f>
        <v/>
      </c>
      <c r="J178" s="74">
        <v>5.5</v>
      </c>
      <c r="K178" s="180">
        <f>IF(G178=12,VLOOKUP(J178,'Бег 30 м'!$B$2:$C$74,2,1),IF(G178=11,VLOOKUP(J178,'Бег 30 м'!$E$2:$F$74,2,1),""))</f>
        <v>40</v>
      </c>
      <c r="L178" s="75">
        <v>0</v>
      </c>
      <c r="M178" s="180">
        <f>IF(G178=15,VLOOKUP(L178,'Подт Отж'!$A$2:$B$72,2,1),IF(G178=14,VLOOKUP(L178,'Подт Отж'!$D$2:$E$72,2,1),IF(G178=13,VLOOKUP(L178,'Подт Отж'!$G$2:$H$72,2,1),IF(G178=12,VLOOKUP(L178,'Подт Отж'!$J$2:$K$72,2,1),IF(G178=11,VLOOKUP(L178,'Подт Отж'!$M$2:$N$72,2,1),""))))
)</f>
        <v>0</v>
      </c>
      <c r="N178" s="75">
        <v>16</v>
      </c>
      <c r="O178" s="181">
        <f>IF(G178=15,VLOOKUP(N178,'Подъем туловища'!$A$2:$B$72,2,1),IF(G178=14,VLOOKUP(N178,'Подъем туловища'!$D$2:$E$72,2,1),IF(G178=13,VLOOKUP(N178,'Подъем туловища'!$G$2:$H$72,2,1),IF(G178=12,VLOOKUP(N178,'Подъем туловища'!$J$2:$K$72,2,1),IF(G178=11,VLOOKUP(N178,'Подъем туловища'!$M$2:$N$72,2,1),"")))))</f>
        <v>21</v>
      </c>
      <c r="P178" s="75">
        <v>1</v>
      </c>
      <c r="Q178" s="180">
        <f>IF(G178=15,VLOOKUP(P178,'Наклон вперед'!$A$2:$B$72,2,1),IF(G178=14,VLOOKUP(P178,'Наклон вперед'!$D$2:$E$72,2,1),IF(G178=13,VLOOKUP(P178,'Наклон вперед'!$G$2:$H$72,2,1),IF(G178=12,VLOOKUP(P178,'Наклон вперед'!$J$2:$K$72,2,1),IF(G178=11,VLOOKUP(P178,'Наклон вперед'!$M$2:$N$72,2,1),"")))))</f>
        <v>12</v>
      </c>
      <c r="R178" s="75">
        <v>145</v>
      </c>
      <c r="S178" s="180">
        <f>IF(G178=15,VLOOKUP(R178,'Прыжок с места'!$A$2:$B$72,2,1),IF(G178=14,VLOOKUP(R178,'Прыжок с места'!$D$2:$E$72,2,1),IF(G178=13,VLOOKUP(R178,'Прыжок с места'!$G$2:$H$72,2,1),IF(G178=12,VLOOKUP(R178,'Прыжок с места'!$J$2:$K$72,2,1),IF(G178=11,VLOOKUP(R178,'Прыжок с места'!$M$2:$N$72,2,1),"")))))</f>
        <v>12</v>
      </c>
      <c r="T178" s="76">
        <f t="shared" ref="T178:T183" si="44">SUM(I178,K178,M178,O178,Q178,S178,)</f>
        <v>85</v>
      </c>
      <c r="U178" s="93">
        <f>X178</f>
        <v>55</v>
      </c>
      <c r="W178" s="99">
        <f t="shared" ref="W178:W183" si="45">T178</f>
        <v>85</v>
      </c>
      <c r="X178" s="98">
        <f t="shared" si="36"/>
        <v>55</v>
      </c>
      <c r="Y178" s="167"/>
      <c r="Z178" s="99"/>
      <c r="AA178" s="98"/>
    </row>
    <row r="179" spans="1:27" x14ac:dyDescent="0.25">
      <c r="A179" s="71">
        <v>2</v>
      </c>
      <c r="B179" s="70" t="s">
        <v>267</v>
      </c>
      <c r="C179" s="71" t="s">
        <v>90</v>
      </c>
      <c r="D179" s="116" t="s">
        <v>265</v>
      </c>
      <c r="E179" s="71"/>
      <c r="F179" s="72">
        <v>40596</v>
      </c>
      <c r="G179" s="63">
        <f t="shared" ref="G179:G183" si="46">DATEDIF(F179,$B$5,"y")</f>
        <v>12</v>
      </c>
      <c r="H179" s="73"/>
      <c r="I179" s="163">
        <f>IF(G179=15,VLOOKUP(H179,'Бег 1000 м'!$A$2:$B$200,2,1),IF(G179=14,VLOOKUP(H179,'Бег 1000 м'!$D$2:$E$200,2,1),IF(G179=13,VLOOKUP(H179,'Бег 1000 м'!$G$2:$H$200,2,1),IF(G179=12,VLOOKUP(H179,'Бег 1000 м'!$J$2:$K$200,2,1),""))))</f>
        <v>0</v>
      </c>
      <c r="J179" s="74">
        <v>5.2</v>
      </c>
      <c r="K179" s="180">
        <f>IF(G179=12,VLOOKUP(J179,'Бег 30 м'!$B$2:$C$74,2,1),IF(G179=11,VLOOKUP(J179,'Бег 30 м'!$E$2:$F$74,2,1),""))</f>
        <v>45</v>
      </c>
      <c r="L179" s="75">
        <v>3</v>
      </c>
      <c r="M179" s="180">
        <f>IF(G179=15,VLOOKUP(L179,'Подт Отж'!$A$2:$B$72,2,1),IF(G179=14,VLOOKUP(L179,'Подт Отж'!$D$2:$E$72,2,1),IF(G179=13,VLOOKUP(L179,'Подт Отж'!$G$2:$H$72,2,1),IF(G179=12,VLOOKUP(L179,'Подт Отж'!$J$2:$K$72,2,1),IF(G179=11,VLOOKUP(L179,'Подт Отж'!$M$2:$N$72,2,1),""))))
)</f>
        <v>17</v>
      </c>
      <c r="N179" s="75">
        <v>18</v>
      </c>
      <c r="O179" s="187">
        <f>IF(G179=15,VLOOKUP(N179,'Подъем туловища'!$A$2:$B$72,2,1),IF(G179=14,VLOOKUP(N179,'Подъем туловища'!$D$2:$E$72,2,1),IF(G179=13,VLOOKUP(N179,'Подъем туловища'!$G$2:$H$72,2,1),IF(G179=12,VLOOKUP(N179,'Подъем туловища'!$J$2:$K$72,2,1),IF(G179=11,VLOOKUP(N179,'Подъем туловища'!$M$2:$N$72,2,1),"")))))</f>
        <v>20</v>
      </c>
      <c r="P179" s="75">
        <v>4</v>
      </c>
      <c r="Q179" s="180">
        <f>IF(G179=15,VLOOKUP(P179,'Наклон вперед'!$A$2:$B$72,2,1),IF(G179=14,VLOOKUP(P179,'Наклон вперед'!$D$2:$E$72,2,1),IF(G179=13,VLOOKUP(P179,'Наклон вперед'!$G$2:$H$72,2,1),IF(G179=12,VLOOKUP(P179,'Наклон вперед'!$J$2:$K$72,2,1),IF(G179=11,VLOOKUP(P179,'Наклон вперед'!$M$2:$N$72,2,1),"")))))</f>
        <v>18</v>
      </c>
      <c r="R179" s="75">
        <v>166</v>
      </c>
      <c r="S179" s="180">
        <f>IF(G179=15,VLOOKUP(R179,'Прыжок с места'!$A$2:$B$72,2,1),IF(G179=14,VLOOKUP(R179,'Прыжок с места'!$D$2:$E$72,2,1),IF(G179=13,VLOOKUP(R179,'Прыжок с места'!$G$2:$H$72,2,1),IF(G179=12,VLOOKUP(R179,'Прыжок с места'!$J$2:$K$72,2,1),IF(G179=11,VLOOKUP(R179,'Прыжок с места'!$M$2:$N$72,2,1),"")))))</f>
        <v>18</v>
      </c>
      <c r="T179" s="76">
        <f t="shared" si="44"/>
        <v>118</v>
      </c>
      <c r="U179" s="93">
        <f t="shared" ref="U179:U183" si="47">X179</f>
        <v>46</v>
      </c>
      <c r="W179" s="99">
        <f t="shared" si="45"/>
        <v>118</v>
      </c>
      <c r="X179" s="98">
        <f t="shared" si="36"/>
        <v>46</v>
      </c>
      <c r="Y179" s="167"/>
      <c r="Z179" s="99"/>
      <c r="AA179" s="98"/>
    </row>
    <row r="180" spans="1:27" x14ac:dyDescent="0.25">
      <c r="A180" s="71">
        <v>3</v>
      </c>
      <c r="B180" s="70" t="s">
        <v>268</v>
      </c>
      <c r="C180" s="71" t="s">
        <v>90</v>
      </c>
      <c r="D180" s="116" t="s">
        <v>265</v>
      </c>
      <c r="E180" s="71"/>
      <c r="F180" s="72">
        <v>40786</v>
      </c>
      <c r="G180" s="63">
        <f t="shared" si="46"/>
        <v>11</v>
      </c>
      <c r="H180" s="73"/>
      <c r="I180" s="163" t="str">
        <f>IF(G180=15,VLOOKUP(H180,'Бег 1000 м'!$A$2:$B$200,2,1),IF(G180=14,VLOOKUP(H180,'Бег 1000 м'!$D$2:$E$200,2,1),IF(G180=13,VLOOKUP(H180,'Бег 1000 м'!$G$2:$H$200,2,1),IF(G180=12,VLOOKUP(H180,'Бег 1000 м'!$J$2:$K$200,2,1),""))))</f>
        <v/>
      </c>
      <c r="J180" s="74">
        <v>5.8</v>
      </c>
      <c r="K180" s="180">
        <f>IF(G180=12,VLOOKUP(J180,'Бег 30 м'!$B$2:$C$74,2,1),IF(G180=11,VLOOKUP(J180,'Бег 30 м'!$E$2:$F$74,2,1),""))</f>
        <v>29</v>
      </c>
      <c r="L180" s="75">
        <v>4</v>
      </c>
      <c r="M180" s="180">
        <f>IF(G180=15,VLOOKUP(L180,'Подт Отж'!$A$2:$B$72,2,1),IF(G180=14,VLOOKUP(L180,'Подт Отж'!$D$2:$E$72,2,1),IF(G180=13,VLOOKUP(L180,'Подт Отж'!$G$2:$H$72,2,1),IF(G180=12,VLOOKUP(L180,'Подт Отж'!$J$2:$K$72,2,1),IF(G180=11,VLOOKUP(L180,'Подт Отж'!$M$2:$N$72,2,1),""))))
)</f>
        <v>25</v>
      </c>
      <c r="N180" s="75">
        <v>23</v>
      </c>
      <c r="O180" s="187">
        <f>IF(G180=15,VLOOKUP(N180,'Подъем туловища'!$A$2:$B$72,2,1),IF(G180=14,VLOOKUP(N180,'Подъем туловища'!$D$2:$E$72,2,1),IF(G180=13,VLOOKUP(N180,'Подъем туловища'!$G$2:$H$72,2,1),IF(G180=12,VLOOKUP(N180,'Подъем туловища'!$J$2:$K$72,2,1),IF(G180=11,VLOOKUP(N180,'Подъем туловища'!$M$2:$N$72,2,1),"")))))</f>
        <v>35</v>
      </c>
      <c r="P180" s="75">
        <v>2</v>
      </c>
      <c r="Q180" s="180">
        <f>IF(G180=15,VLOOKUP(P180,'Наклон вперед'!$A$2:$B$72,2,1),IF(G180=14,VLOOKUP(P180,'Наклон вперед'!$D$2:$E$72,2,1),IF(G180=13,VLOOKUP(P180,'Наклон вперед'!$G$2:$H$72,2,1),IF(G180=12,VLOOKUP(P180,'Наклон вперед'!$J$2:$K$72,2,1),IF(G180=11,VLOOKUP(P180,'Наклон вперед'!$M$2:$N$72,2,1),"")))))</f>
        <v>15</v>
      </c>
      <c r="R180" s="75">
        <v>165</v>
      </c>
      <c r="S180" s="180">
        <f>IF(G180=15,VLOOKUP(R180,'Прыжок с места'!$A$2:$B$72,2,1),IF(G180=14,VLOOKUP(R180,'Прыжок с места'!$D$2:$E$72,2,1),IF(G180=13,VLOOKUP(R180,'Прыжок с места'!$G$2:$H$72,2,1),IF(G180=12,VLOOKUP(R180,'Прыжок с места'!$J$2:$K$72,2,1),IF(G180=11,VLOOKUP(R180,'Прыжок с места'!$M$2:$N$72,2,1),"")))))</f>
        <v>22</v>
      </c>
      <c r="T180" s="76">
        <f t="shared" si="44"/>
        <v>126</v>
      </c>
      <c r="U180" s="93">
        <f t="shared" si="47"/>
        <v>41</v>
      </c>
      <c r="W180" s="99">
        <f t="shared" si="45"/>
        <v>126</v>
      </c>
      <c r="X180" s="98">
        <f t="shared" si="36"/>
        <v>41</v>
      </c>
      <c r="Y180" s="167"/>
      <c r="Z180" s="99"/>
      <c r="AA180" s="98"/>
    </row>
    <row r="181" spans="1:27" x14ac:dyDescent="0.25">
      <c r="A181" s="71">
        <v>4</v>
      </c>
      <c r="B181" s="70" t="s">
        <v>271</v>
      </c>
      <c r="C181" s="71" t="s">
        <v>90</v>
      </c>
      <c r="D181" s="116" t="s">
        <v>265</v>
      </c>
      <c r="E181" s="71"/>
      <c r="F181" s="72">
        <v>40728</v>
      </c>
      <c r="G181" s="63">
        <f t="shared" si="46"/>
        <v>11</v>
      </c>
      <c r="H181" s="73"/>
      <c r="I181" s="163" t="str">
        <f>IF(G181=15,VLOOKUP(H181,'Бег 1000 м'!$A$2:$B$200,2,1),IF(G181=14,VLOOKUP(H181,'Бег 1000 м'!$D$2:$E$200,2,1),IF(G181=13,VLOOKUP(H181,'Бег 1000 м'!$G$2:$H$200,2,1),IF(G181=12,VLOOKUP(H181,'Бег 1000 м'!$J$2:$K$200,2,1),""))))</f>
        <v/>
      </c>
      <c r="J181" s="74">
        <v>6.2</v>
      </c>
      <c r="K181" s="180">
        <f>IF(G181=12,VLOOKUP(J181,'Бег 30 м'!$B$2:$C$74,2,1),IF(G181=11,VLOOKUP(J181,'Бег 30 м'!$E$2:$F$74,2,1),""))</f>
        <v>17</v>
      </c>
      <c r="L181" s="75">
        <v>0</v>
      </c>
      <c r="M181" s="180">
        <f>IF(G181=15,VLOOKUP(L181,'Подт Отж'!$A$2:$B$72,2,1),IF(G181=14,VLOOKUP(L181,'Подт Отж'!$D$2:$E$72,2,1),IF(G181=13,VLOOKUP(L181,'Подт Отж'!$G$2:$H$72,2,1),IF(G181=12,VLOOKUP(L181,'Подт Отж'!$J$2:$K$72,2,1),IF(G181=11,VLOOKUP(L181,'Подт Отж'!$M$2:$N$72,2,1),""))))
)</f>
        <v>0</v>
      </c>
      <c r="N181" s="75">
        <v>16</v>
      </c>
      <c r="O181" s="187">
        <f>IF(G181=15,VLOOKUP(N181,'Подъем туловища'!$A$2:$B$72,2,1),IF(G181=14,VLOOKUP(N181,'Подъем туловища'!$D$2:$E$72,2,1),IF(G181=13,VLOOKUP(N181,'Подъем туловища'!$G$2:$H$72,2,1),IF(G181=12,VLOOKUP(N181,'Подъем туловища'!$J$2:$K$72,2,1),IF(G181=11,VLOOKUP(N181,'Подъем туловища'!$M$2:$N$72,2,1),"")))))</f>
        <v>21</v>
      </c>
      <c r="P181" s="75">
        <v>-1</v>
      </c>
      <c r="Q181" s="180">
        <f>IF(G181=15,VLOOKUP(P181,'Наклон вперед'!$A$2:$B$72,2,1),IF(G181=14,VLOOKUP(P181,'Наклон вперед'!$D$2:$E$72,2,1),IF(G181=13,VLOOKUP(P181,'Наклон вперед'!$G$2:$H$72,2,1),IF(G181=12,VLOOKUP(P181,'Наклон вперед'!$J$2:$K$72,2,1),IF(G181=11,VLOOKUP(P181,'Наклон вперед'!$M$2:$N$72,2,1),"")))))</f>
        <v>7</v>
      </c>
      <c r="R181" s="75">
        <v>150</v>
      </c>
      <c r="S181" s="180">
        <f>IF(G181=15,VLOOKUP(R181,'Прыжок с места'!$A$2:$B$72,2,1),IF(G181=14,VLOOKUP(R181,'Прыжок с места'!$D$2:$E$72,2,1),IF(G181=13,VLOOKUP(R181,'Прыжок с места'!$G$2:$H$72,2,1),IF(G181=12,VLOOKUP(R181,'Прыжок с места'!$J$2:$K$72,2,1),IF(G181=11,VLOOKUP(R181,'Прыжок с места'!$M$2:$N$72,2,1),"")))))</f>
        <v>15</v>
      </c>
      <c r="T181" s="76">
        <f t="shared" si="44"/>
        <v>60</v>
      </c>
      <c r="U181" s="93">
        <f t="shared" si="47"/>
        <v>60</v>
      </c>
      <c r="W181" s="99">
        <f t="shared" si="45"/>
        <v>60</v>
      </c>
      <c r="X181" s="98">
        <f t="shared" si="36"/>
        <v>60</v>
      </c>
      <c r="Y181" s="167"/>
      <c r="Z181" s="99"/>
      <c r="AA181" s="98"/>
    </row>
    <row r="182" spans="1:27" x14ac:dyDescent="0.25">
      <c r="A182" s="71">
        <v>5</v>
      </c>
      <c r="B182" s="70" t="s">
        <v>269</v>
      </c>
      <c r="C182" s="71" t="s">
        <v>90</v>
      </c>
      <c r="D182" s="116" t="s">
        <v>265</v>
      </c>
      <c r="E182" s="71"/>
      <c r="F182" s="72">
        <v>40748</v>
      </c>
      <c r="G182" s="63">
        <f t="shared" si="46"/>
        <v>11</v>
      </c>
      <c r="H182" s="73"/>
      <c r="I182" s="163" t="str">
        <f>IF(G182=15,VLOOKUP(H182,'Бег 1000 м'!$A$2:$B$200,2,1),IF(G182=14,VLOOKUP(H182,'Бег 1000 м'!$D$2:$E$200,2,1),IF(G182=13,VLOOKUP(H182,'Бег 1000 м'!$G$2:$H$200,2,1),IF(G182=12,VLOOKUP(H182,'Бег 1000 м'!$J$2:$K$200,2,1),""))))</f>
        <v/>
      </c>
      <c r="J182" s="74">
        <v>5.9</v>
      </c>
      <c r="K182" s="180">
        <f>IF(G182=12,VLOOKUP(J182,'Бег 30 м'!$B$2:$C$74,2,1),IF(G182=11,VLOOKUP(J182,'Бег 30 м'!$E$2:$F$74,2,1),""))</f>
        <v>26</v>
      </c>
      <c r="L182" s="75">
        <v>0</v>
      </c>
      <c r="M182" s="180">
        <f>IF(G182=15,VLOOKUP(L182,'Подт Отж'!$A$2:$B$72,2,1),IF(G182=14,VLOOKUP(L182,'Подт Отж'!$D$2:$E$72,2,1),IF(G182=13,VLOOKUP(L182,'Подт Отж'!$G$2:$H$72,2,1),IF(G182=12,VLOOKUP(L182,'Подт Отж'!$J$2:$K$72,2,1),IF(G182=11,VLOOKUP(L182,'Подт Отж'!$M$2:$N$72,2,1),""))))
)</f>
        <v>0</v>
      </c>
      <c r="N182" s="75">
        <v>20</v>
      </c>
      <c r="O182" s="187">
        <f>IF(G182=15,VLOOKUP(N182,'Подъем туловища'!$A$2:$B$72,2,1),IF(G182=14,VLOOKUP(N182,'Подъем туловища'!$D$2:$E$72,2,1),IF(G182=13,VLOOKUP(N182,'Подъем туловища'!$G$2:$H$72,2,1),IF(G182=12,VLOOKUP(N182,'Подъем туловища'!$J$2:$K$72,2,1),IF(G182=11,VLOOKUP(N182,'Подъем туловища'!$M$2:$N$72,2,1),"")))))</f>
        <v>29</v>
      </c>
      <c r="P182" s="75">
        <v>9</v>
      </c>
      <c r="Q182" s="180">
        <f>IF(G182=15,VLOOKUP(P182,'Наклон вперед'!$A$2:$B$72,2,1),IF(G182=14,VLOOKUP(P182,'Наклон вперед'!$D$2:$E$72,2,1),IF(G182=13,VLOOKUP(P182,'Наклон вперед'!$G$2:$H$72,2,1),IF(G182=12,VLOOKUP(P182,'Наклон вперед'!$J$2:$K$72,2,1),IF(G182=11,VLOOKUP(P182,'Наклон вперед'!$M$2:$N$72,2,1),"")))))</f>
        <v>38</v>
      </c>
      <c r="R182" s="75">
        <v>161</v>
      </c>
      <c r="S182" s="180">
        <f>IF(G182=15,VLOOKUP(R182,'Прыжок с места'!$A$2:$B$72,2,1),IF(G182=14,VLOOKUP(R182,'Прыжок с места'!$D$2:$E$72,2,1),IF(G182=13,VLOOKUP(R182,'Прыжок с места'!$G$2:$H$72,2,1),IF(G182=12,VLOOKUP(R182,'Прыжок с места'!$J$2:$K$72,2,1),IF(G182=11,VLOOKUP(R182,'Прыжок с места'!$M$2:$N$72,2,1),"")))))</f>
        <v>20</v>
      </c>
      <c r="T182" s="76">
        <f t="shared" si="44"/>
        <v>113</v>
      </c>
      <c r="U182" s="93">
        <f t="shared" si="47"/>
        <v>48</v>
      </c>
      <c r="W182" s="99">
        <f t="shared" si="45"/>
        <v>113</v>
      </c>
      <c r="X182" s="98">
        <f t="shared" si="36"/>
        <v>48</v>
      </c>
      <c r="Y182" s="167"/>
      <c r="Z182" s="99"/>
      <c r="AA182" s="98"/>
    </row>
    <row r="183" spans="1:27" x14ac:dyDescent="0.25">
      <c r="A183" s="71">
        <v>6</v>
      </c>
      <c r="B183" s="70" t="s">
        <v>270</v>
      </c>
      <c r="C183" s="71" t="s">
        <v>90</v>
      </c>
      <c r="D183" s="116" t="s">
        <v>265</v>
      </c>
      <c r="E183" s="71"/>
      <c r="F183" s="72">
        <v>40873</v>
      </c>
      <c r="G183" s="63">
        <f t="shared" si="46"/>
        <v>11</v>
      </c>
      <c r="H183" s="73"/>
      <c r="I183" s="163" t="str">
        <f>IF(G183=15,VLOOKUP(H183,'Бег 1000 м'!$A$2:$B$200,2,1),IF(G183=14,VLOOKUP(H183,'Бег 1000 м'!$D$2:$E$200,2,1),IF(G183=13,VLOOKUP(H183,'Бег 1000 м'!$G$2:$H$200,2,1),IF(G183=12,VLOOKUP(H183,'Бег 1000 м'!$J$2:$K$200,2,1),""))))</f>
        <v/>
      </c>
      <c r="J183" s="74">
        <v>5.4</v>
      </c>
      <c r="K183" s="180">
        <f>IF(G183=12,VLOOKUP(J183,'Бег 30 м'!$B$2:$C$74,2,1),IF(G183=11,VLOOKUP(J183,'Бег 30 м'!$E$2:$F$74,2,1),""))</f>
        <v>45</v>
      </c>
      <c r="L183" s="75">
        <v>0</v>
      </c>
      <c r="M183" s="180">
        <f>IF(G183=15,VLOOKUP(L183,'Подт Отж'!$A$2:$B$72,2,1),IF(G183=14,VLOOKUP(L183,'Подт Отж'!$D$2:$E$72,2,1),IF(G183=13,VLOOKUP(L183,'Подт Отж'!$G$2:$H$72,2,1),IF(G183=12,VLOOKUP(L183,'Подт Отж'!$J$2:$K$72,2,1),IF(G183=11,VLOOKUP(L183,'Подт Отж'!$M$2:$N$72,2,1),""))))
)</f>
        <v>0</v>
      </c>
      <c r="N183" s="75">
        <v>29</v>
      </c>
      <c r="O183" s="187">
        <f>IF(G183=15,VLOOKUP(N183,'Подъем туловища'!$A$2:$B$72,2,1),IF(G183=14,VLOOKUP(N183,'Подъем туловища'!$D$2:$E$72,2,1),IF(G183=13,VLOOKUP(N183,'Подъем туловища'!$G$2:$H$72,2,1),IF(G183=12,VLOOKUP(N183,'Подъем туловища'!$J$2:$K$72,2,1),IF(G183=11,VLOOKUP(N183,'Подъем туловища'!$M$2:$N$72,2,1),"")))))</f>
        <v>47</v>
      </c>
      <c r="P183" s="75">
        <v>-3</v>
      </c>
      <c r="Q183" s="180">
        <f>IF(G183=15,VLOOKUP(P183,'Наклон вперед'!$A$2:$B$72,2,1),IF(G183=14,VLOOKUP(P183,'Наклон вперед'!$D$2:$E$72,2,1),IF(G183=13,VLOOKUP(P183,'Наклон вперед'!$G$2:$H$72,2,1),IF(G183=12,VLOOKUP(P183,'Наклон вперед'!$J$2:$K$72,2,1),IF(G183=11,VLOOKUP(P183,'Наклон вперед'!$M$2:$N$72,2,1),"")))))</f>
        <v>3</v>
      </c>
      <c r="R183" s="75">
        <v>170</v>
      </c>
      <c r="S183" s="180">
        <f>IF(G183=15,VLOOKUP(R183,'Прыжок с места'!$A$2:$B$72,2,1),IF(G183=14,VLOOKUP(R183,'Прыжок с места'!$D$2:$E$72,2,1),IF(G183=13,VLOOKUP(R183,'Прыжок с места'!$G$2:$H$72,2,1),IF(G183=12,VLOOKUP(R183,'Прыжок с места'!$J$2:$K$72,2,1),IF(G183=11,VLOOKUP(R183,'Прыжок с места'!$M$2:$N$72,2,1),"")))))</f>
        <v>25</v>
      </c>
      <c r="T183" s="76">
        <f t="shared" si="44"/>
        <v>120</v>
      </c>
      <c r="U183" s="93">
        <f t="shared" si="47"/>
        <v>43</v>
      </c>
      <c r="W183" s="99">
        <f t="shared" si="45"/>
        <v>120</v>
      </c>
      <c r="X183" s="98">
        <f t="shared" si="36"/>
        <v>43</v>
      </c>
      <c r="Y183" s="167"/>
      <c r="Z183" s="99"/>
      <c r="AA183" s="98"/>
    </row>
    <row r="184" spans="1:27" x14ac:dyDescent="0.25">
      <c r="A184" s="71">
        <v>7</v>
      </c>
      <c r="B184" s="70"/>
      <c r="C184" s="71"/>
      <c r="D184" s="116"/>
      <c r="E184" s="71"/>
      <c r="F184" s="72"/>
      <c r="G184" s="63"/>
      <c r="H184" s="73"/>
      <c r="I184" s="163"/>
      <c r="J184" s="74"/>
      <c r="K184" s="163"/>
      <c r="L184" s="75"/>
      <c r="M184" s="163"/>
      <c r="N184" s="75"/>
      <c r="O184" s="163"/>
      <c r="P184" s="75"/>
      <c r="Q184" s="163"/>
      <c r="R184" s="75"/>
      <c r="S184" s="163"/>
      <c r="T184" s="76"/>
      <c r="U184" s="93"/>
      <c r="W184" s="99"/>
      <c r="X184" s="98"/>
      <c r="Y184" s="167"/>
      <c r="Z184" s="99"/>
      <c r="AA184" s="98"/>
    </row>
    <row r="185" spans="1:27" ht="15.75" thickBot="1" x14ac:dyDescent="0.3">
      <c r="A185" s="71">
        <v>8</v>
      </c>
      <c r="B185" s="70"/>
      <c r="C185" s="71"/>
      <c r="D185" s="116"/>
      <c r="E185" s="71"/>
      <c r="F185" s="72"/>
      <c r="G185" s="63"/>
      <c r="H185" s="73"/>
      <c r="I185" s="163"/>
      <c r="J185" s="74"/>
      <c r="K185" s="163"/>
      <c r="L185" s="75"/>
      <c r="M185" s="163"/>
      <c r="N185" s="75"/>
      <c r="O185" s="165"/>
      <c r="P185" s="83"/>
      <c r="Q185" s="165"/>
      <c r="R185" s="83"/>
      <c r="S185" s="165"/>
      <c r="T185" s="84"/>
      <c r="U185" s="93"/>
      <c r="W185" s="99"/>
      <c r="X185" s="98"/>
      <c r="Y185" s="167"/>
      <c r="Z185" s="99"/>
      <c r="AA185" s="98"/>
    </row>
    <row r="186" spans="1:27" ht="24.95" customHeight="1" thickBot="1" x14ac:dyDescent="0.3">
      <c r="K186" s="29"/>
      <c r="O186" s="210" t="s">
        <v>198</v>
      </c>
      <c r="P186" s="211"/>
      <c r="Q186" s="211"/>
      <c r="R186" s="211"/>
      <c r="S186" s="89"/>
      <c r="T186" s="88">
        <f>SUM(LARGE(T178:T185,{1,2,3,4,5}))</f>
        <v>562</v>
      </c>
      <c r="W186" s="99"/>
      <c r="X186" s="98"/>
      <c r="Y186" s="167"/>
      <c r="Z186" s="99"/>
      <c r="AA186" s="98"/>
    </row>
    <row r="187" spans="1:27" x14ac:dyDescent="0.25">
      <c r="W187" s="99"/>
      <c r="X187" s="98"/>
      <c r="Y187" s="167"/>
      <c r="Z187" s="99"/>
      <c r="AA187" s="98"/>
    </row>
    <row r="188" spans="1:27" ht="15" customHeight="1" x14ac:dyDescent="0.25">
      <c r="A188" s="224" t="s">
        <v>0</v>
      </c>
      <c r="B188" s="225" t="s">
        <v>1</v>
      </c>
      <c r="C188" s="226" t="s">
        <v>34</v>
      </c>
      <c r="D188" s="229" t="s">
        <v>30</v>
      </c>
      <c r="E188" s="229" t="s">
        <v>31</v>
      </c>
      <c r="F188" s="224" t="s">
        <v>3</v>
      </c>
      <c r="G188" s="229" t="s">
        <v>8</v>
      </c>
      <c r="H188" s="225" t="s">
        <v>21</v>
      </c>
      <c r="I188" s="225"/>
      <c r="J188" s="232" t="s">
        <v>190</v>
      </c>
      <c r="K188" s="232"/>
      <c r="L188" s="216" t="s">
        <v>29</v>
      </c>
      <c r="M188" s="217"/>
      <c r="N188" s="216" t="s">
        <v>189</v>
      </c>
      <c r="O188" s="217"/>
      <c r="P188" s="216" t="s">
        <v>5</v>
      </c>
      <c r="Q188" s="217"/>
      <c r="R188" s="220" t="s">
        <v>23</v>
      </c>
      <c r="S188" s="220"/>
      <c r="T188" s="209" t="s">
        <v>42</v>
      </c>
      <c r="U188" s="209" t="s">
        <v>43</v>
      </c>
      <c r="W188" s="99"/>
      <c r="X188" s="98"/>
      <c r="Y188" s="167"/>
      <c r="Z188" s="99"/>
      <c r="AA188" s="98"/>
    </row>
    <row r="189" spans="1:27" ht="20.25" customHeight="1" x14ac:dyDescent="0.25">
      <c r="A189" s="224"/>
      <c r="B189" s="225"/>
      <c r="C189" s="227"/>
      <c r="D189" s="230"/>
      <c r="E189" s="230"/>
      <c r="F189" s="224"/>
      <c r="G189" s="230"/>
      <c r="H189" s="225"/>
      <c r="I189" s="225"/>
      <c r="J189" s="232"/>
      <c r="K189" s="232"/>
      <c r="L189" s="218"/>
      <c r="M189" s="219"/>
      <c r="N189" s="218"/>
      <c r="O189" s="219"/>
      <c r="P189" s="218"/>
      <c r="Q189" s="219"/>
      <c r="R189" s="220"/>
      <c r="S189" s="220"/>
      <c r="T189" s="209"/>
      <c r="U189" s="209"/>
      <c r="W189" s="99"/>
      <c r="X189" s="98"/>
      <c r="Y189" s="167"/>
      <c r="Z189" s="99"/>
      <c r="AA189" s="98"/>
    </row>
    <row r="190" spans="1:27" x14ac:dyDescent="0.25">
      <c r="A190" s="224"/>
      <c r="B190" s="225"/>
      <c r="C190" s="228"/>
      <c r="D190" s="231"/>
      <c r="E190" s="231"/>
      <c r="F190" s="224"/>
      <c r="G190" s="231"/>
      <c r="H190" s="163" t="s">
        <v>32</v>
      </c>
      <c r="I190" s="163" t="s">
        <v>9</v>
      </c>
      <c r="J190" s="162" t="s">
        <v>32</v>
      </c>
      <c r="K190" s="162" t="s">
        <v>9</v>
      </c>
      <c r="L190" s="162" t="s">
        <v>32</v>
      </c>
      <c r="M190" s="162" t="s">
        <v>9</v>
      </c>
      <c r="N190" s="162" t="s">
        <v>32</v>
      </c>
      <c r="O190" s="162" t="s">
        <v>9</v>
      </c>
      <c r="P190" s="162" t="s">
        <v>32</v>
      </c>
      <c r="Q190" s="162" t="s">
        <v>9</v>
      </c>
      <c r="R190" s="162" t="s">
        <v>32</v>
      </c>
      <c r="S190" s="162" t="s">
        <v>9</v>
      </c>
      <c r="T190" s="209"/>
      <c r="U190" s="209"/>
      <c r="W190" s="99"/>
      <c r="X190" s="98"/>
      <c r="Y190" s="167"/>
      <c r="Z190" s="99"/>
      <c r="AA190" s="98"/>
    </row>
    <row r="191" spans="1:27" x14ac:dyDescent="0.25">
      <c r="A191" s="71">
        <v>1</v>
      </c>
      <c r="B191" s="70" t="s">
        <v>272</v>
      </c>
      <c r="C191" s="71" t="s">
        <v>91</v>
      </c>
      <c r="D191" s="116" t="s">
        <v>265</v>
      </c>
      <c r="E191" s="71"/>
      <c r="F191" s="72">
        <v>40629</v>
      </c>
      <c r="G191" s="63">
        <f>DATEDIF(F191,$B$5,"y")</f>
        <v>12</v>
      </c>
      <c r="H191" s="73"/>
      <c r="I191" s="163">
        <f>IF(G191=15,VLOOKUP(H191,'Бег 1000 м'!$N$2:$O$194,2,1),IF(G191=14,VLOOKUP(H191,'Бег 1000 м'!$Q$2:$R$194,2,1),IF(G191=13,VLOOKUP(H191,'Бег 1000 м'!$T$2:$U$204,2,1),IF(G191=12,VLOOKUP(H191,'Бег 1000 м'!$W$2:$X$214,2,1),""))))</f>
        <v>0</v>
      </c>
      <c r="J191" s="74">
        <v>5.5</v>
      </c>
      <c r="K191" s="180">
        <f>IF(G191=12,VLOOKUP(J191,'Бег 30 м'!$I$2:$J$74,2,1),IF(G191=11,VLOOKUP(J191,'Бег 30 м'!$L$2:$M$74,2,1),""))</f>
        <v>45</v>
      </c>
      <c r="L191" s="75">
        <v>0</v>
      </c>
      <c r="M191" s="180">
        <f>IF(G191=15,VLOOKUP(L191,'Подт Отж'!$Q$2:$R$72,2,1),IF(G191=14,VLOOKUP(L191,'Подт Отж'!$T$2:$U$72,2,1),IF(G191=13,VLOOKUP(L191,'Подт Отж'!$W$2:$X$72,2,1),IF(G191=12,VLOOKUP(L191,'Подт Отж'!$Z$2:$AA$72,2,1),IF(G191=11,VLOOKUP(L191,'Подт Отж'!$AC$2:$AD$72,2,1),"")))))</f>
        <v>0</v>
      </c>
      <c r="N191" s="75">
        <v>18</v>
      </c>
      <c r="O191" s="181">
        <f>IF(G191=15,VLOOKUP(N191,'Подъем туловища'!$P$2:$Q$72,2,1),IF(G191=14,VLOOKUP(N191,'Подъем туловища'!$S$2:$T$72,2,1),IF(G191=13,VLOOKUP(N191,'Подъем туловища'!$V$2:$W$72,2,1),IF(G191=12,VLOOKUP(N191,'Подъем туловища'!$Y$2:$Z$72,2,1),IF(G191=11,VLOOKUP(N191,'Подъем туловища'!$AB$2:$AC$72,2,1),"")))))</f>
        <v>25</v>
      </c>
      <c r="P191" s="75">
        <v>8</v>
      </c>
      <c r="Q191" s="180">
        <f>IF(G191=15,VLOOKUP(P191,'Наклон вперед'!$P$2:$Q$72,2,1),IF(G191=14,VLOOKUP(P191,'Наклон вперед'!$S$2:$T$72,2,1),IF(G191=13,VLOOKUP(P191,'Наклон вперед'!$V$2:$W$72,2,1),IF(G191=12,VLOOKUP(P191,'Наклон вперед'!$Y$2:$Z$72,2,1),IF(G191=11,VLOOKUP(P191,'Наклон вперед'!$AB$2:$AC$72,2,1),"")))))</f>
        <v>17</v>
      </c>
      <c r="R191" s="75">
        <v>135</v>
      </c>
      <c r="S191" s="180">
        <f>IF(G191=15,VLOOKUP(R191,'Прыжок с места'!$P$2:$Q$72,2,1),IF(G191=14,VLOOKUP(R191,'Прыжок с места'!$S$2:$T$72,2,1),IF(G191=13,VLOOKUP(R191,'Прыжок с места'!$V$2:$W$72,2,1),IF(G191=12,VLOOKUP(R191,'Прыжок с места'!$Y$2:$Z$72,2,1),IF(G191=11,VLOOKUP(R191,'Прыжок с места'!$AB$2:$AC$72,2,1),"")))))</f>
        <v>12</v>
      </c>
      <c r="T191" s="76">
        <f t="shared" ref="T191:T196" si="48">SUM(I191,K191,M191,O191,Q191,S191,)</f>
        <v>99</v>
      </c>
      <c r="U191" s="93">
        <f>AA191</f>
        <v>53</v>
      </c>
      <c r="W191" s="99"/>
      <c r="X191" s="98"/>
      <c r="Y191" s="167"/>
      <c r="Z191" s="99">
        <f>T191</f>
        <v>99</v>
      </c>
      <c r="AA191" s="98">
        <f t="shared" si="42"/>
        <v>53</v>
      </c>
    </row>
    <row r="192" spans="1:27" x14ac:dyDescent="0.25">
      <c r="A192" s="71">
        <v>2</v>
      </c>
      <c r="B192" s="70" t="s">
        <v>273</v>
      </c>
      <c r="C192" s="71" t="s">
        <v>91</v>
      </c>
      <c r="D192" s="116" t="s">
        <v>265</v>
      </c>
      <c r="E192" s="71"/>
      <c r="F192" s="72">
        <v>40624</v>
      </c>
      <c r="G192" s="63">
        <f t="shared" ref="G192:G196" si="49">DATEDIF(F192,$B$5,"y")</f>
        <v>12</v>
      </c>
      <c r="H192" s="73"/>
      <c r="I192" s="163">
        <f>IF(G192=15,VLOOKUP(H192,'Бег 1000 м'!$N$2:$O$194,2,1),IF(G192=14,VLOOKUP(H192,'Бег 1000 м'!$Q$2:$R$194,2,1),IF(G192=13,VLOOKUP(H192,'Бег 1000 м'!$T$2:$U$204,2,1),IF(G192=12,VLOOKUP(H192,'Бег 1000 м'!$W$2:$X$214,2,1),""))))</f>
        <v>0</v>
      </c>
      <c r="J192" s="74">
        <v>5.2</v>
      </c>
      <c r="K192" s="180">
        <f>IF(G192=12,VLOOKUP(J192,'Бег 30 м'!$I$2:$J$74,2,1),IF(G192=11,VLOOKUP(J192,'Бег 30 м'!$L$2:$M$74,2,1),""))</f>
        <v>56</v>
      </c>
      <c r="L192" s="75">
        <v>6</v>
      </c>
      <c r="M192" s="180">
        <f>IF(G192=15,VLOOKUP(L192,'Подт Отж'!$Q$2:$R$72,2,1),IF(G192=14,VLOOKUP(L192,'Подт Отж'!$T$2:$U$72,2,1),IF(G192=13,VLOOKUP(L192,'Подт Отж'!$W$2:$X$72,2,1),IF(G192=12,VLOOKUP(L192,'Подт Отж'!$Z$2:$AA$72,2,1),IF(G192=11,VLOOKUP(L192,'Подт Отж'!$AC$2:$AD$72,2,1),"")))))</f>
        <v>6</v>
      </c>
      <c r="N192" s="75">
        <v>25</v>
      </c>
      <c r="O192" s="187">
        <f>IF(G192=15,VLOOKUP(N192,'Подъем туловища'!$P$2:$Q$72,2,1),IF(G192=14,VLOOKUP(N192,'Подъем туловища'!$S$2:$T$72,2,1),IF(G192=13,VLOOKUP(N192,'Подъем туловища'!$V$2:$W$72,2,1),IF(G192=12,VLOOKUP(N192,'Подъем туловища'!$Y$2:$Z$72,2,1),IF(G192=11,VLOOKUP(N192,'Подъем туловища'!$AB$2:$AC$72,2,1),"")))))</f>
        <v>39</v>
      </c>
      <c r="P192" s="75">
        <v>20</v>
      </c>
      <c r="Q192" s="180">
        <f>IF(G192=15,VLOOKUP(P192,'Наклон вперед'!$P$2:$Q$72,2,1),IF(G192=14,VLOOKUP(P192,'Наклон вперед'!$S$2:$T$72,2,1),IF(G192=13,VLOOKUP(P192,'Наклон вперед'!$V$2:$W$72,2,1),IF(G192=12,VLOOKUP(P192,'Наклон вперед'!$Y$2:$Z$72,2,1),IF(G192=11,VLOOKUP(P192,'Наклон вперед'!$AB$2:$AC$72,2,1),"")))))</f>
        <v>52</v>
      </c>
      <c r="R192" s="75">
        <v>207</v>
      </c>
      <c r="S192" s="180">
        <f>IF(G192=15,VLOOKUP(R192,'Прыжок с места'!$P$2:$Q$72,2,1),IF(G192=14,VLOOKUP(R192,'Прыжок с места'!$S$2:$T$72,2,1),IF(G192=13,VLOOKUP(R192,'Прыжок с места'!$V$2:$W$72,2,1),IF(G192=12,VLOOKUP(R192,'Прыжок с места'!$Y$2:$Z$72,2,1),IF(G192=11,VLOOKUP(R192,'Прыжок с места'!$AB$2:$AC$72,2,1),"")))))</f>
        <v>53</v>
      </c>
      <c r="T192" s="76">
        <f t="shared" si="48"/>
        <v>206</v>
      </c>
      <c r="U192" s="93">
        <f t="shared" ref="U192:U196" si="50">AA192</f>
        <v>14</v>
      </c>
      <c r="W192" s="99"/>
      <c r="X192" s="98"/>
      <c r="Y192" s="167"/>
      <c r="Z192" s="99">
        <f t="shared" ref="Z192:Z196" si="51">T192</f>
        <v>206</v>
      </c>
      <c r="AA192" s="98">
        <f t="shared" si="42"/>
        <v>14</v>
      </c>
    </row>
    <row r="193" spans="1:27" x14ac:dyDescent="0.25">
      <c r="A193" s="71">
        <v>3</v>
      </c>
      <c r="B193" s="70" t="s">
        <v>276</v>
      </c>
      <c r="C193" s="71" t="s">
        <v>91</v>
      </c>
      <c r="D193" s="116" t="s">
        <v>265</v>
      </c>
      <c r="E193" s="71"/>
      <c r="F193" s="72">
        <v>40568</v>
      </c>
      <c r="G193" s="63">
        <f t="shared" si="49"/>
        <v>12</v>
      </c>
      <c r="H193" s="73"/>
      <c r="I193" s="163">
        <f>IF(G193=15,VLOOKUP(H193,'Бег 1000 м'!$N$2:$O$194,2,1),IF(G193=14,VLOOKUP(H193,'Бег 1000 м'!$Q$2:$R$194,2,1),IF(G193=13,VLOOKUP(H193,'Бег 1000 м'!$T$2:$U$204,2,1),IF(G193=12,VLOOKUP(H193,'Бег 1000 м'!$W$2:$X$214,2,1),""))))</f>
        <v>0</v>
      </c>
      <c r="J193" s="74">
        <v>6.6</v>
      </c>
      <c r="K193" s="180">
        <f>IF(G193=12,VLOOKUP(J193,'Бег 30 м'!$I$2:$J$74,2,1),IF(G193=11,VLOOKUP(J193,'Бег 30 м'!$L$2:$M$74,2,1),""))</f>
        <v>7</v>
      </c>
      <c r="L193" s="75">
        <v>0</v>
      </c>
      <c r="M193" s="180">
        <f>IF(G193=15,VLOOKUP(L193,'Подт Отж'!$Q$2:$R$72,2,1),IF(G193=14,VLOOKUP(L193,'Подт Отж'!$T$2:$U$72,2,1),IF(G193=13,VLOOKUP(L193,'Подт Отж'!$W$2:$X$72,2,1),IF(G193=12,VLOOKUP(L193,'Подт Отж'!$Z$2:$AA$72,2,1),IF(G193=11,VLOOKUP(L193,'Подт Отж'!$AC$2:$AD$72,2,1),"")))))</f>
        <v>0</v>
      </c>
      <c r="N193" s="75">
        <v>16</v>
      </c>
      <c r="O193" s="187">
        <f>IF(G193=15,VLOOKUP(N193,'Подъем туловища'!$P$2:$Q$72,2,1),IF(G193=14,VLOOKUP(N193,'Подъем туловища'!$S$2:$T$72,2,1),IF(G193=13,VLOOKUP(N193,'Подъем туловища'!$V$2:$W$72,2,1),IF(G193=12,VLOOKUP(N193,'Подъем туловища'!$Y$2:$Z$72,2,1),IF(G193=11,VLOOKUP(N193,'Подъем туловища'!$AB$2:$AC$72,2,1),"")))))</f>
        <v>21</v>
      </c>
      <c r="P193" s="75">
        <v>1</v>
      </c>
      <c r="Q193" s="180">
        <f>IF(G193=15,VLOOKUP(P193,'Наклон вперед'!$P$2:$Q$72,2,1),IF(G193=14,VLOOKUP(P193,'Наклон вперед'!$S$2:$T$72,2,1),IF(G193=13,VLOOKUP(P193,'Наклон вперед'!$V$2:$W$72,2,1),IF(G193=12,VLOOKUP(P193,'Наклон вперед'!$Y$2:$Z$72,2,1),IF(G193=11,VLOOKUP(P193,'Наклон вперед'!$AB$2:$AC$72,2,1),"")))))</f>
        <v>5</v>
      </c>
      <c r="R193" s="75">
        <v>146</v>
      </c>
      <c r="S193" s="180">
        <f>IF(G193=15,VLOOKUP(R193,'Прыжок с места'!$P$2:$Q$72,2,1),IF(G193=14,VLOOKUP(R193,'Прыжок с места'!$S$2:$T$72,2,1),IF(G193=13,VLOOKUP(R193,'Прыжок с места'!$V$2:$W$72,2,1),IF(G193=12,VLOOKUP(R193,'Прыжок с места'!$Y$2:$Z$72,2,1),IF(G193=11,VLOOKUP(R193,'Прыжок с места'!$AB$2:$AC$72,2,1),"")))))</f>
        <v>18</v>
      </c>
      <c r="T193" s="76">
        <f t="shared" si="48"/>
        <v>51</v>
      </c>
      <c r="U193" s="93">
        <f t="shared" si="50"/>
        <v>58</v>
      </c>
      <c r="W193" s="99"/>
      <c r="X193" s="98"/>
      <c r="Y193" s="167"/>
      <c r="Z193" s="99">
        <f t="shared" si="51"/>
        <v>51</v>
      </c>
      <c r="AA193" s="98">
        <f t="shared" si="42"/>
        <v>58</v>
      </c>
    </row>
    <row r="194" spans="1:27" x14ac:dyDescent="0.25">
      <c r="A194" s="71">
        <v>4</v>
      </c>
      <c r="B194" s="196" t="s">
        <v>274</v>
      </c>
      <c r="C194" s="197" t="s">
        <v>91</v>
      </c>
      <c r="D194" s="198" t="s">
        <v>265</v>
      </c>
      <c r="E194" s="197"/>
      <c r="F194" s="199">
        <v>40197</v>
      </c>
      <c r="G194" s="200">
        <f t="shared" si="49"/>
        <v>13</v>
      </c>
      <c r="H194" s="73"/>
      <c r="I194" s="163">
        <f>IF(G194=15,VLOOKUP(H194,'Бег 1000 м'!$N$2:$O$194,2,1),IF(G194=14,VLOOKUP(H194,'Бег 1000 м'!$Q$2:$R$194,2,1),IF(G194=13,VLOOKUP(H194,'Бег 1000 м'!$T$2:$U$204,2,1),IF(G194=12,VLOOKUP(H194,'Бег 1000 м'!$W$2:$X$214,2,1),""))))</f>
        <v>0</v>
      </c>
      <c r="J194" s="74">
        <v>5.6</v>
      </c>
      <c r="K194" s="180">
        <v>32</v>
      </c>
      <c r="L194" s="75">
        <v>0</v>
      </c>
      <c r="M194" s="180">
        <f>IF(G194=15,VLOOKUP(L194,'Подт Отж'!$Q$2:$R$72,2,1),IF(G194=14,VLOOKUP(L194,'Подт Отж'!$T$2:$U$72,2,1),IF(G194=13,VLOOKUP(L194,'Подт Отж'!$W$2:$X$72,2,1),IF(G194=12,VLOOKUP(L194,'Подт Отж'!$Z$2:$AA$72,2,1),IF(G194=11,VLOOKUP(L194,'Подт Отж'!$AC$2:$AD$72,2,1),"")))))</f>
        <v>0</v>
      </c>
      <c r="N194" s="75">
        <v>19</v>
      </c>
      <c r="O194" s="187">
        <f>IF(G194=15,VLOOKUP(N194,'Подъем туловища'!$P$2:$Q$72,2,1),IF(G194=14,VLOOKUP(N194,'Подъем туловища'!$S$2:$T$72,2,1),IF(G194=13,VLOOKUP(N194,'Подъем туловища'!$V$2:$W$72,2,1),IF(G194=12,VLOOKUP(N194,'Подъем туловища'!$Y$2:$Z$72,2,1),IF(G194=11,VLOOKUP(N194,'Подъем туловища'!$AB$2:$AC$72,2,1),"")))))</f>
        <v>17</v>
      </c>
      <c r="P194" s="75">
        <v>14</v>
      </c>
      <c r="Q194" s="180">
        <f>IF(G194=15,VLOOKUP(P194,'Наклон вперед'!$P$2:$Q$72,2,1),IF(G194=14,VLOOKUP(P194,'Наклон вперед'!$S$2:$T$72,2,1),IF(G194=13,VLOOKUP(P194,'Наклон вперед'!$V$2:$W$72,2,1),IF(G194=12,VLOOKUP(P194,'Наклон вперед'!$Y$2:$Z$72,2,1),IF(G194=11,VLOOKUP(P194,'Наклон вперед'!$AB$2:$AC$72,2,1),"")))))</f>
        <v>32</v>
      </c>
      <c r="R194" s="75">
        <v>156</v>
      </c>
      <c r="S194" s="180">
        <f>IF(G194=15,VLOOKUP(R194,'Прыжок с места'!$P$2:$Q$72,2,1),IF(G194=14,VLOOKUP(R194,'Прыжок с места'!$S$2:$T$72,2,1),IF(G194=13,VLOOKUP(R194,'Прыжок с места'!$V$2:$W$72,2,1),IF(G194=12,VLOOKUP(R194,'Прыжок с места'!$Y$2:$Z$72,2,1),IF(G194=11,VLOOKUP(R194,'Прыжок с места'!$AB$2:$AC$72,2,1),"")))))</f>
        <v>16</v>
      </c>
      <c r="T194" s="76">
        <f t="shared" si="48"/>
        <v>97</v>
      </c>
      <c r="U194" s="93">
        <f t="shared" si="50"/>
        <v>54</v>
      </c>
      <c r="W194" s="99"/>
      <c r="X194" s="98"/>
      <c r="Y194" s="167"/>
      <c r="Z194" s="99">
        <f t="shared" si="51"/>
        <v>97</v>
      </c>
      <c r="AA194" s="98">
        <f t="shared" si="42"/>
        <v>54</v>
      </c>
    </row>
    <row r="195" spans="1:27" x14ac:dyDescent="0.25">
      <c r="A195" s="71">
        <v>5</v>
      </c>
      <c r="B195" s="70" t="s">
        <v>275</v>
      </c>
      <c r="C195" s="71" t="s">
        <v>91</v>
      </c>
      <c r="D195" s="116" t="s">
        <v>265</v>
      </c>
      <c r="E195" s="71"/>
      <c r="F195" s="72">
        <v>40625</v>
      </c>
      <c r="G195" s="63">
        <f t="shared" si="49"/>
        <v>12</v>
      </c>
      <c r="H195" s="73"/>
      <c r="I195" s="163">
        <f>IF(G195=15,VLOOKUP(H195,'Бег 1000 м'!$N$2:$O$194,2,1),IF(G195=14,VLOOKUP(H195,'Бег 1000 м'!$Q$2:$R$194,2,1),IF(G195=13,VLOOKUP(H195,'Бег 1000 м'!$T$2:$U$204,2,1),IF(G195=12,VLOOKUP(H195,'Бег 1000 м'!$W$2:$X$214,2,1),""))))</f>
        <v>0</v>
      </c>
      <c r="J195" s="74">
        <v>5.3</v>
      </c>
      <c r="K195" s="180">
        <f>IF(G195=12,VLOOKUP(J195,'Бег 30 м'!$I$2:$J$74,2,1),IF(G195=11,VLOOKUP(J195,'Бег 30 м'!$L$2:$M$74,2,1),""))</f>
        <v>53</v>
      </c>
      <c r="L195" s="75">
        <v>4</v>
      </c>
      <c r="M195" s="180">
        <f>IF(G195=15,VLOOKUP(L195,'Подт Отж'!$Q$2:$R$72,2,1),IF(G195=14,VLOOKUP(L195,'Подт Отж'!$T$2:$U$72,2,1),IF(G195=13,VLOOKUP(L195,'Подт Отж'!$W$2:$X$72,2,1),IF(G195=12,VLOOKUP(L195,'Подт Отж'!$Z$2:$AA$72,2,1),IF(G195=11,VLOOKUP(L195,'Подт Отж'!$AC$2:$AD$72,2,1),"")))))</f>
        <v>4</v>
      </c>
      <c r="N195" s="75">
        <v>18</v>
      </c>
      <c r="O195" s="187">
        <f>IF(G195=15,VLOOKUP(N195,'Подъем туловища'!$P$2:$Q$72,2,1),IF(G195=14,VLOOKUP(N195,'Подъем туловища'!$S$2:$T$72,2,1),IF(G195=13,VLOOKUP(N195,'Подъем туловища'!$V$2:$W$72,2,1),IF(G195=12,VLOOKUP(N195,'Подъем туловища'!$Y$2:$Z$72,2,1),IF(G195=11,VLOOKUP(N195,'Подъем туловища'!$AB$2:$AC$72,2,1),"")))))</f>
        <v>25</v>
      </c>
      <c r="P195" s="75">
        <v>4</v>
      </c>
      <c r="Q195" s="180">
        <f>IF(G195=15,VLOOKUP(P195,'Наклон вперед'!$P$2:$Q$72,2,1),IF(G195=14,VLOOKUP(P195,'Наклон вперед'!$S$2:$T$72,2,1),IF(G195=13,VLOOKUP(P195,'Наклон вперед'!$V$2:$W$72,2,1),IF(G195=12,VLOOKUP(P195,'Наклон вперед'!$Y$2:$Z$72,2,1),IF(G195=11,VLOOKUP(P195,'Наклон вперед'!$AB$2:$AC$72,2,1),"")))))</f>
        <v>9</v>
      </c>
      <c r="R195" s="75">
        <v>158</v>
      </c>
      <c r="S195" s="180">
        <f>IF(G195=15,VLOOKUP(R195,'Прыжок с места'!$P$2:$Q$72,2,1),IF(G195=14,VLOOKUP(R195,'Прыжок с места'!$S$2:$T$72,2,1),IF(G195=13,VLOOKUP(R195,'Прыжок с места'!$V$2:$W$72,2,1),IF(G195=12,VLOOKUP(R195,'Прыжок с места'!$Y$2:$Z$72,2,1),IF(G195=11,VLOOKUP(R195,'Прыжок с места'!$AB$2:$AC$72,2,1),"")))))</f>
        <v>24</v>
      </c>
      <c r="T195" s="76">
        <f t="shared" si="48"/>
        <v>115</v>
      </c>
      <c r="U195" s="93">
        <f t="shared" si="50"/>
        <v>46</v>
      </c>
      <c r="W195" s="99"/>
      <c r="X195" s="98"/>
      <c r="Y195" s="167"/>
      <c r="Z195" s="99">
        <f t="shared" si="51"/>
        <v>115</v>
      </c>
      <c r="AA195" s="98">
        <f t="shared" si="42"/>
        <v>46</v>
      </c>
    </row>
    <row r="196" spans="1:27" x14ac:dyDescent="0.25">
      <c r="A196" s="71">
        <v>6</v>
      </c>
      <c r="B196" s="70"/>
      <c r="C196" s="71" t="s">
        <v>91</v>
      </c>
      <c r="D196" s="116" t="s">
        <v>265</v>
      </c>
      <c r="E196" s="71"/>
      <c r="F196" s="72"/>
      <c r="G196" s="63">
        <f t="shared" si="49"/>
        <v>123</v>
      </c>
      <c r="H196" s="73"/>
      <c r="I196" s="163" t="str">
        <f>IF(G196=15,VLOOKUP(H196,'Бег 1000 м'!$N$2:$O$194,2,1),IF(G196=14,VLOOKUP(H196,'Бег 1000 м'!$Q$2:$R$194,2,1),IF(G196=13,VLOOKUP(H196,'Бег 1000 м'!$T$2:$U$204,2,1),IF(G196=12,VLOOKUP(H196,'Бег 1000 м'!$W$2:$X$214,2,1),""))))</f>
        <v/>
      </c>
      <c r="J196" s="74"/>
      <c r="K196" s="180" t="str">
        <f>IF(G196=12,VLOOKUP(J196,'Бег 30 м'!$I$2:$J$74,2,1),IF(G196=11,VLOOKUP(J196,'Бег 30 м'!$L$2:$M$74,2,1),""))</f>
        <v/>
      </c>
      <c r="L196" s="75"/>
      <c r="M196" s="180" t="str">
        <f>IF(G196=15,VLOOKUP(L196,'Подт Отж'!$Q$2:$R$72,2,1),IF(G196=14,VLOOKUP(L196,'Подт Отж'!$T$2:$U$72,2,1),IF(G196=13,VLOOKUP(L196,'Подт Отж'!$W$2:$X$72,2,1),IF(G196=12,VLOOKUP(L196,'Подт Отж'!$Z$2:$AA$72,2,1),IF(G196=11,VLOOKUP(L196,'Подт Отж'!$AC$2:$AD$72,2,1),"")))))</f>
        <v/>
      </c>
      <c r="N196" s="75"/>
      <c r="O196" s="187" t="str">
        <f>IF(G196=15,VLOOKUP(N196,'Подъем туловища'!$P$2:$Q$72,2,1),IF(G196=14,VLOOKUP(N196,'Подъем туловища'!$S$2:$T$72,2,1),IF(G196=13,VLOOKUP(N196,'Подъем туловища'!$V$2:$W$72,2,1),IF(G196=12,VLOOKUP(N196,'Подъем туловища'!$Y$2:$Z$72,2,1),IF(G196=11,VLOOKUP(N196,'Подъем туловища'!$AB$2:$AC$72,2,1),"")))))</f>
        <v/>
      </c>
      <c r="P196" s="75">
        <v>-10</v>
      </c>
      <c r="Q196" s="180" t="str">
        <f>IF(G196=15,VLOOKUP(P196,'Наклон вперед'!$P$2:$Q$72,2,1),IF(G196=14,VLOOKUP(P196,'Наклон вперед'!$S$2:$T$72,2,1),IF(G196=13,VLOOKUP(P196,'Наклон вперед'!$V$2:$W$72,2,1),IF(G196=12,VLOOKUP(P196,'Наклон вперед'!$Y$2:$Z$72,2,1),IF(G196=11,VLOOKUP(P196,'Наклон вперед'!$AB$2:$AC$72,2,1),"")))))</f>
        <v/>
      </c>
      <c r="R196" s="75"/>
      <c r="S196" s="180" t="str">
        <f>IF(G196=15,VLOOKUP(R196,'Прыжок с места'!$P$2:$Q$72,2,1),IF(G196=14,VLOOKUP(R196,'Прыжок с места'!$S$2:$T$72,2,1),IF(G196=13,VLOOKUP(R196,'Прыжок с места'!$V$2:$W$72,2,1),IF(G196=12,VLOOKUP(R196,'Прыжок с места'!$Y$2:$Z$72,2,1),IF(G196=11,VLOOKUP(R196,'Прыжок с места'!$AB$2:$AC$72,2,1),"")))))</f>
        <v/>
      </c>
      <c r="T196" s="76">
        <f t="shared" si="48"/>
        <v>0</v>
      </c>
      <c r="U196" s="93">
        <f t="shared" si="50"/>
        <v>60</v>
      </c>
      <c r="W196" s="99"/>
      <c r="X196" s="98"/>
      <c r="Y196" s="167"/>
      <c r="Z196" s="99">
        <f t="shared" si="51"/>
        <v>0</v>
      </c>
      <c r="AA196" s="98">
        <f t="shared" si="42"/>
        <v>60</v>
      </c>
    </row>
    <row r="197" spans="1:27" x14ac:dyDescent="0.25">
      <c r="A197" s="71">
        <v>7</v>
      </c>
      <c r="B197" s="70"/>
      <c r="C197" s="71"/>
      <c r="D197" s="116"/>
      <c r="E197" s="71"/>
      <c r="F197" s="72"/>
      <c r="G197" s="63"/>
      <c r="H197" s="73"/>
      <c r="I197" s="163"/>
      <c r="J197" s="74"/>
      <c r="K197" s="163"/>
      <c r="L197" s="75"/>
      <c r="M197" s="163"/>
      <c r="N197" s="75"/>
      <c r="O197" s="163"/>
      <c r="P197" s="75"/>
      <c r="Q197" s="163"/>
      <c r="R197" s="75"/>
      <c r="S197" s="163"/>
      <c r="T197" s="76"/>
      <c r="U197" s="93"/>
      <c r="W197" s="99"/>
      <c r="X197" s="98"/>
      <c r="Y197" s="167"/>
      <c r="Z197" s="99"/>
      <c r="AA197" s="98"/>
    </row>
    <row r="198" spans="1:27" ht="15.75" thickBot="1" x14ac:dyDescent="0.3">
      <c r="A198" s="71">
        <v>8</v>
      </c>
      <c r="B198" s="70"/>
      <c r="C198" s="71"/>
      <c r="D198" s="116"/>
      <c r="E198" s="71"/>
      <c r="F198" s="72"/>
      <c r="G198" s="63"/>
      <c r="H198" s="73"/>
      <c r="I198" s="163"/>
      <c r="J198" s="74"/>
      <c r="K198" s="163"/>
      <c r="L198" s="75"/>
      <c r="M198" s="163"/>
      <c r="N198" s="75"/>
      <c r="O198" s="163"/>
      <c r="P198" s="75"/>
      <c r="Q198" s="163"/>
      <c r="R198" s="75"/>
      <c r="S198" s="163"/>
      <c r="T198" s="76"/>
      <c r="U198" s="93"/>
      <c r="W198" s="99"/>
      <c r="X198" s="98"/>
      <c r="Y198" s="167"/>
      <c r="Z198" s="99"/>
      <c r="AA198" s="98"/>
    </row>
    <row r="199" spans="1:27" ht="24.95" customHeight="1" thickBot="1" x14ac:dyDescent="0.3">
      <c r="O199" s="210" t="s">
        <v>198</v>
      </c>
      <c r="P199" s="211"/>
      <c r="Q199" s="211"/>
      <c r="R199" s="211"/>
      <c r="S199" s="89"/>
      <c r="T199" s="88">
        <f>SUM(LARGE(T191:T198,{1,2,3,4,5}))</f>
        <v>568</v>
      </c>
      <c r="X199" s="98"/>
      <c r="AA199" s="98"/>
    </row>
    <row r="200" spans="1:27" ht="15.75" thickBot="1" x14ac:dyDescent="0.3">
      <c r="X200" s="98"/>
      <c r="AA200" s="98"/>
    </row>
    <row r="201" spans="1:27" ht="21.75" thickBot="1" x14ac:dyDescent="0.35">
      <c r="B201" s="212" t="s">
        <v>37</v>
      </c>
      <c r="C201" s="213"/>
      <c r="D201" s="90">
        <f>T186+T199</f>
        <v>1130</v>
      </c>
      <c r="H201" s="164" t="s">
        <v>7</v>
      </c>
      <c r="I201" s="87"/>
      <c r="J201" s="90">
        <f>многоборье!E12</f>
        <v>10</v>
      </c>
      <c r="K201" s="214" t="s">
        <v>183</v>
      </c>
      <c r="L201" s="215"/>
      <c r="X201" s="98"/>
      <c r="AA201" s="98"/>
    </row>
    <row r="202" spans="1:27" ht="24" customHeight="1" x14ac:dyDescent="0.25">
      <c r="X202" s="98"/>
      <c r="AA202" s="98"/>
    </row>
    <row r="203" spans="1:27" ht="20.100000000000001" customHeight="1" x14ac:dyDescent="0.3">
      <c r="A203" s="221" t="s">
        <v>39</v>
      </c>
      <c r="B203" s="221"/>
      <c r="C203" s="221"/>
      <c r="D203" s="221"/>
      <c r="E203" s="221"/>
      <c r="F203" s="221"/>
      <c r="G203" s="221"/>
      <c r="H203" s="221"/>
      <c r="I203" s="221"/>
      <c r="J203" s="221"/>
      <c r="K203" s="221"/>
      <c r="L203" s="221"/>
      <c r="M203" s="221"/>
      <c r="N203" s="221"/>
      <c r="O203" s="221"/>
      <c r="P203" s="221"/>
      <c r="Q203" s="221"/>
      <c r="R203" s="221"/>
      <c r="S203" s="221"/>
      <c r="T203" s="221"/>
      <c r="U203" s="166">
        <v>7</v>
      </c>
      <c r="X203" s="98"/>
      <c r="AA203" s="98"/>
    </row>
    <row r="204" spans="1:27" ht="20.100000000000001" customHeight="1" x14ac:dyDescent="0.3">
      <c r="A204" s="221" t="s">
        <v>41</v>
      </c>
      <c r="B204" s="221"/>
      <c r="C204" s="221"/>
      <c r="D204" s="221"/>
      <c r="E204" s="221"/>
      <c r="F204" s="221"/>
      <c r="G204" s="221"/>
      <c r="H204" s="221"/>
      <c r="I204" s="221"/>
      <c r="J204" s="221"/>
      <c r="K204" s="221"/>
      <c r="L204" s="221"/>
      <c r="M204" s="221"/>
      <c r="N204" s="221"/>
      <c r="O204" s="221"/>
      <c r="P204" s="221"/>
      <c r="Q204" s="221"/>
      <c r="R204" s="221"/>
      <c r="S204" s="221"/>
      <c r="T204" s="221"/>
      <c r="X204" s="98"/>
      <c r="AA204" s="98"/>
    </row>
    <row r="205" spans="1:27" ht="20.100000000000001" customHeight="1" x14ac:dyDescent="0.3">
      <c r="A205" s="81"/>
      <c r="B205" s="81"/>
      <c r="C205" s="81"/>
      <c r="D205" s="86" t="s">
        <v>73</v>
      </c>
      <c r="E205" s="86"/>
      <c r="F205" s="222" t="s">
        <v>289</v>
      </c>
      <c r="G205" s="223"/>
      <c r="H205" s="223"/>
      <c r="I205" s="223"/>
      <c r="J205" s="223"/>
      <c r="K205" s="223"/>
      <c r="L205" s="223"/>
      <c r="M205" s="223"/>
      <c r="N205" s="223"/>
      <c r="O205" s="223"/>
      <c r="P205" s="223"/>
      <c r="Q205" s="223"/>
      <c r="R205" s="223"/>
      <c r="S205" s="81"/>
      <c r="T205" s="81"/>
      <c r="W205" s="192"/>
      <c r="X205" s="98"/>
      <c r="Y205" s="192"/>
      <c r="Z205" s="192"/>
      <c r="AA205" s="98"/>
    </row>
    <row r="206" spans="1:27" ht="9" customHeight="1" x14ac:dyDescent="0.25">
      <c r="M206" s="30"/>
      <c r="X206" s="98"/>
      <c r="AA206" s="98"/>
    </row>
    <row r="207" spans="1:27" ht="15" customHeight="1" x14ac:dyDescent="0.25">
      <c r="B207" s="8">
        <f>B5</f>
        <v>45079</v>
      </c>
      <c r="C207" s="8"/>
      <c r="D207" s="8"/>
      <c r="E207" s="8"/>
      <c r="L207" s="85" t="s">
        <v>38</v>
      </c>
      <c r="O207" s="85"/>
      <c r="Q207" s="85"/>
      <c r="R207" s="85"/>
      <c r="X207" s="98"/>
      <c r="AA207" s="98"/>
    </row>
    <row r="208" spans="1:27" ht="16.5" customHeight="1" x14ac:dyDescent="0.25">
      <c r="A208" s="224" t="s">
        <v>0</v>
      </c>
      <c r="B208" s="225" t="s">
        <v>1</v>
      </c>
      <c r="C208" s="226" t="s">
        <v>34</v>
      </c>
      <c r="D208" s="229" t="s">
        <v>30</v>
      </c>
      <c r="E208" s="229" t="s">
        <v>31</v>
      </c>
      <c r="F208" s="224" t="s">
        <v>3</v>
      </c>
      <c r="G208" s="229" t="s">
        <v>8</v>
      </c>
      <c r="H208" s="225" t="s">
        <v>21</v>
      </c>
      <c r="I208" s="225"/>
      <c r="J208" s="232" t="s">
        <v>190</v>
      </c>
      <c r="K208" s="232"/>
      <c r="L208" s="216" t="s">
        <v>4</v>
      </c>
      <c r="M208" s="217"/>
      <c r="N208" s="220" t="s">
        <v>189</v>
      </c>
      <c r="O208" s="220"/>
      <c r="P208" s="216" t="s">
        <v>5</v>
      </c>
      <c r="Q208" s="217"/>
      <c r="R208" s="220" t="s">
        <v>23</v>
      </c>
      <c r="S208" s="220"/>
      <c r="T208" s="209" t="s">
        <v>42</v>
      </c>
      <c r="U208" s="209" t="s">
        <v>43</v>
      </c>
      <c r="W208" s="193"/>
      <c r="X208" s="98"/>
      <c r="Y208" s="92"/>
      <c r="Z208" s="193"/>
      <c r="AA208" s="98"/>
    </row>
    <row r="209" spans="1:27" ht="23.25" customHeight="1" x14ac:dyDescent="0.25">
      <c r="A209" s="224"/>
      <c r="B209" s="225"/>
      <c r="C209" s="227"/>
      <c r="D209" s="230"/>
      <c r="E209" s="230"/>
      <c r="F209" s="224"/>
      <c r="G209" s="230"/>
      <c r="H209" s="225"/>
      <c r="I209" s="225"/>
      <c r="J209" s="232"/>
      <c r="K209" s="232"/>
      <c r="L209" s="218"/>
      <c r="M209" s="219"/>
      <c r="N209" s="220"/>
      <c r="O209" s="220"/>
      <c r="P209" s="218"/>
      <c r="Q209" s="219"/>
      <c r="R209" s="220"/>
      <c r="S209" s="220"/>
      <c r="T209" s="209"/>
      <c r="U209" s="209"/>
      <c r="W209" s="194"/>
      <c r="X209" s="98"/>
      <c r="Y209" s="92"/>
      <c r="Z209" s="194"/>
      <c r="AA209" s="98"/>
    </row>
    <row r="210" spans="1:27" x14ac:dyDescent="0.25">
      <c r="A210" s="224"/>
      <c r="B210" s="225"/>
      <c r="C210" s="228"/>
      <c r="D210" s="231"/>
      <c r="E210" s="231"/>
      <c r="F210" s="224"/>
      <c r="G210" s="231"/>
      <c r="H210" s="187" t="s">
        <v>32</v>
      </c>
      <c r="I210" s="187" t="s">
        <v>9</v>
      </c>
      <c r="J210" s="190" t="s">
        <v>32</v>
      </c>
      <c r="K210" s="190" t="s">
        <v>9</v>
      </c>
      <c r="L210" s="190" t="s">
        <v>32</v>
      </c>
      <c r="M210" s="190" t="s">
        <v>9</v>
      </c>
      <c r="N210" s="190" t="s">
        <v>32</v>
      </c>
      <c r="O210" s="190" t="s">
        <v>9</v>
      </c>
      <c r="P210" s="190" t="s">
        <v>32</v>
      </c>
      <c r="Q210" s="190" t="s">
        <v>9</v>
      </c>
      <c r="R210" s="190" t="s">
        <v>32</v>
      </c>
      <c r="S210" s="190" t="s">
        <v>9</v>
      </c>
      <c r="T210" s="209"/>
      <c r="U210" s="209"/>
      <c r="W210" s="195"/>
      <c r="X210" s="98"/>
      <c r="Y210" s="92"/>
      <c r="Z210" s="195"/>
      <c r="AA210" s="98"/>
    </row>
    <row r="211" spans="1:27" ht="15.75" customHeight="1" x14ac:dyDescent="0.25">
      <c r="A211" s="71">
        <v>1</v>
      </c>
      <c r="B211" s="201" t="s">
        <v>277</v>
      </c>
      <c r="C211" s="202" t="s">
        <v>90</v>
      </c>
      <c r="D211" s="203" t="s">
        <v>290</v>
      </c>
      <c r="E211" s="202"/>
      <c r="F211" s="204">
        <v>40661</v>
      </c>
      <c r="G211" s="205">
        <f>DATEDIF(F211,$B$5,"y")</f>
        <v>12</v>
      </c>
      <c r="H211" s="73"/>
      <c r="I211" s="187">
        <f>IF(G211=15,VLOOKUP(H211,'Бег 1000 м'!$A$2:$B$200,2,1),IF(G211=14,VLOOKUP(H211,'Бег 1000 м'!$D$2:$E$200,2,1),IF(G211=13,VLOOKUP(H211,'Бег 1000 м'!$G$2:$H$200,2,1),IF(G211=12,VLOOKUP(H211,'Бег 1000 м'!$J$2:$K$200,2,1),""))))</f>
        <v>0</v>
      </c>
      <c r="J211" s="74">
        <v>5.0999999999999996</v>
      </c>
      <c r="K211" s="187">
        <f>IF(G211=12,VLOOKUP(J211,'Бег 30 м'!$B$2:$C$74,2,1),IF(G211=11,VLOOKUP(J211,'Бег 30 м'!$E$2:$F$74,2,1),""))</f>
        <v>50</v>
      </c>
      <c r="L211" s="75">
        <v>2</v>
      </c>
      <c r="M211" s="187">
        <f>IF(G211=15,VLOOKUP(L211,'Подт Отж'!$A$2:$B$72,2,1),IF(G211=14,VLOOKUP(L211,'Подт Отж'!$D$2:$E$72,2,1),IF(G211=13,VLOOKUP(L211,'Подт Отж'!$G$2:$H$72,2,1),IF(G211=12,VLOOKUP(L211,'Подт Отж'!$J$2:$K$72,2,1),IF(G211=11,VLOOKUP(L211,'Подт Отж'!$M$2:$N$72,2,1),""))))
)</f>
        <v>13</v>
      </c>
      <c r="N211" s="75">
        <v>26</v>
      </c>
      <c r="O211" s="187">
        <f>IF(G211=15,VLOOKUP(N211,'Подъем туловища'!$A$2:$B$72,2,1),IF(G211=14,VLOOKUP(N211,'Подъем туловища'!$D$2:$E$72,2,1),IF(G211=13,VLOOKUP(N211,'Подъем туловища'!$G$2:$H$72,2,1),IF(G211=12,VLOOKUP(N211,'Подъем туловища'!$J$2:$K$72,2,1),IF(G211=11,VLOOKUP(N211,'Подъем туловища'!$M$2:$N$72,2,1),"")))))</f>
        <v>36</v>
      </c>
      <c r="P211" s="75">
        <v>8</v>
      </c>
      <c r="Q211" s="187">
        <f>IF(G211=15,VLOOKUP(P211,'Наклон вперед'!$A$2:$B$72,2,1),IF(G211=14,VLOOKUP(P211,'Наклон вперед'!$D$2:$E$72,2,1),IF(G211=13,VLOOKUP(P211,'Наклон вперед'!$G$2:$H$72,2,1),IF(G211=12,VLOOKUP(P211,'Наклон вперед'!$J$2:$K$72,2,1),IF(G211=11,VLOOKUP(P211,'Наклон вперед'!$M$2:$N$72,2,1),"")))))</f>
        <v>26</v>
      </c>
      <c r="R211" s="75">
        <v>190</v>
      </c>
      <c r="S211" s="187">
        <f>IF(G211=15,VLOOKUP(R211,'Прыжок с места'!$A$2:$B$72,2,1),IF(G211=14,VLOOKUP(R211,'Прыжок с места'!$D$2:$E$72,2,1),IF(G211=13,VLOOKUP(R211,'Прыжок с места'!$G$2:$H$72,2,1),IF(G211=12,VLOOKUP(R211,'Прыжок с места'!$J$2:$K$72,2,1),IF(G211=11,VLOOKUP(R211,'Прыжок с места'!$M$2:$N$72,2,1),"")))))</f>
        <v>30</v>
      </c>
      <c r="T211" s="76">
        <f t="shared" ref="T211:T216" si="52">SUM(I211,K211,M211,O211,Q211,S211,)</f>
        <v>155</v>
      </c>
      <c r="U211" s="93">
        <f>X211</f>
        <v>26</v>
      </c>
      <c r="W211" s="99">
        <f>T211</f>
        <v>155</v>
      </c>
      <c r="X211" s="98">
        <f t="shared" ref="X211:X249" si="53">RANK(W211,$W$9:$W$333)</f>
        <v>26</v>
      </c>
      <c r="Y211" s="167"/>
      <c r="Z211" s="99"/>
      <c r="AA211" s="98"/>
    </row>
    <row r="212" spans="1:27" x14ac:dyDescent="0.25">
      <c r="A212" s="71">
        <v>2</v>
      </c>
      <c r="B212" s="201" t="s">
        <v>278</v>
      </c>
      <c r="C212" s="202" t="s">
        <v>90</v>
      </c>
      <c r="D212" s="203" t="s">
        <v>290</v>
      </c>
      <c r="E212" s="202"/>
      <c r="F212" s="204">
        <v>40635</v>
      </c>
      <c r="G212" s="205">
        <f t="shared" ref="G212:G216" si="54">DATEDIF(F212,$B$5,"y")</f>
        <v>12</v>
      </c>
      <c r="H212" s="73"/>
      <c r="I212" s="187">
        <f>IF(G212=15,VLOOKUP(H212,'Бег 1000 м'!$A$2:$B$200,2,1),IF(G212=14,VLOOKUP(H212,'Бег 1000 м'!$D$2:$E$200,2,1),IF(G212=13,VLOOKUP(H212,'Бег 1000 м'!$G$2:$H$200,2,1),IF(G212=12,VLOOKUP(H212,'Бег 1000 м'!$J$2:$K$200,2,1),""))))</f>
        <v>0</v>
      </c>
      <c r="J212" s="74">
        <v>5.0999999999999996</v>
      </c>
      <c r="K212" s="187">
        <f>IF(G212=12,VLOOKUP(J212,'Бег 30 м'!$B$2:$C$74,2,1),IF(G212=11,VLOOKUP(J212,'Бег 30 м'!$E$2:$F$74,2,1),""))</f>
        <v>50</v>
      </c>
      <c r="L212" s="75">
        <v>3</v>
      </c>
      <c r="M212" s="187">
        <f>IF(G212=15,VLOOKUP(L212,'Подт Отж'!$A$2:$B$72,2,1),IF(G212=14,VLOOKUP(L212,'Подт Отж'!$D$2:$E$72,2,1),IF(G212=13,VLOOKUP(L212,'Подт Отж'!$G$2:$H$72,2,1),IF(G212=12,VLOOKUP(L212,'Подт Отж'!$J$2:$K$72,2,1),IF(G212=11,VLOOKUP(L212,'Подт Отж'!$M$2:$N$72,2,1),""))))
)</f>
        <v>17</v>
      </c>
      <c r="N212" s="75">
        <v>33</v>
      </c>
      <c r="O212" s="187">
        <f>IF(G212=15,VLOOKUP(N212,'Подъем туловища'!$A$2:$B$72,2,1),IF(G212=14,VLOOKUP(N212,'Подъем туловища'!$D$2:$E$72,2,1),IF(G212=13,VLOOKUP(N212,'Подъем туловища'!$G$2:$H$72,2,1),IF(G212=12,VLOOKUP(N212,'Подъем туловища'!$J$2:$K$72,2,1),IF(G212=11,VLOOKUP(N212,'Подъем туловища'!$M$2:$N$72,2,1),"")))))</f>
        <v>52</v>
      </c>
      <c r="P212" s="75">
        <v>8</v>
      </c>
      <c r="Q212" s="187">
        <f>IF(G212=15,VLOOKUP(P212,'Наклон вперед'!$A$2:$B$72,2,1),IF(G212=14,VLOOKUP(P212,'Наклон вперед'!$D$2:$E$72,2,1),IF(G212=13,VLOOKUP(P212,'Наклон вперед'!$G$2:$H$72,2,1),IF(G212=12,VLOOKUP(P212,'Наклон вперед'!$J$2:$K$72,2,1),IF(G212=11,VLOOKUP(P212,'Наклон вперед'!$M$2:$N$72,2,1),"")))))</f>
        <v>26</v>
      </c>
      <c r="R212" s="75">
        <v>195</v>
      </c>
      <c r="S212" s="187">
        <f>IF(G212=15,VLOOKUP(R212,'Прыжок с места'!$A$2:$B$72,2,1),IF(G212=14,VLOOKUP(R212,'Прыжок с места'!$D$2:$E$72,2,1),IF(G212=13,VLOOKUP(R212,'Прыжок с места'!$G$2:$H$72,2,1),IF(G212=12,VLOOKUP(R212,'Прыжок с места'!$J$2:$K$72,2,1),IF(G212=11,VLOOKUP(R212,'Прыжок с места'!$M$2:$N$72,2,1),"")))))</f>
        <v>32</v>
      </c>
      <c r="T212" s="76">
        <f t="shared" si="52"/>
        <v>177</v>
      </c>
      <c r="U212" s="93">
        <f t="shared" ref="U212:U216" si="55">X212</f>
        <v>19</v>
      </c>
      <c r="W212" s="99">
        <f t="shared" ref="W212:W216" si="56">T212</f>
        <v>177</v>
      </c>
      <c r="X212" s="98">
        <f t="shared" si="53"/>
        <v>19</v>
      </c>
      <c r="Y212" s="167"/>
      <c r="Z212" s="99"/>
      <c r="AA212" s="98"/>
    </row>
    <row r="213" spans="1:27" x14ac:dyDescent="0.25">
      <c r="A213" s="71">
        <v>3</v>
      </c>
      <c r="B213" s="201" t="s">
        <v>279</v>
      </c>
      <c r="C213" s="202" t="s">
        <v>90</v>
      </c>
      <c r="D213" s="203" t="s">
        <v>290</v>
      </c>
      <c r="E213" s="202"/>
      <c r="F213" s="204">
        <v>40685</v>
      </c>
      <c r="G213" s="205">
        <f t="shared" si="54"/>
        <v>12</v>
      </c>
      <c r="H213" s="73"/>
      <c r="I213" s="187">
        <f>IF(G213=15,VLOOKUP(H213,'Бег 1000 м'!$A$2:$B$200,2,1),IF(G213=14,VLOOKUP(H213,'Бег 1000 м'!$D$2:$E$200,2,1),IF(G213=13,VLOOKUP(H213,'Бег 1000 м'!$G$2:$H$200,2,1),IF(G213=12,VLOOKUP(H213,'Бег 1000 м'!$J$2:$K$200,2,1),""))))</f>
        <v>0</v>
      </c>
      <c r="J213" s="74">
        <v>5.4</v>
      </c>
      <c r="K213" s="187">
        <f>IF(G213=12,VLOOKUP(J213,'Бег 30 м'!$B$2:$C$74,2,1),IF(G213=11,VLOOKUP(J213,'Бег 30 м'!$E$2:$F$74,2,1),""))</f>
        <v>35</v>
      </c>
      <c r="L213" s="75">
        <v>7</v>
      </c>
      <c r="M213" s="187">
        <f>IF(G213=15,VLOOKUP(L213,'Подт Отж'!$A$2:$B$72,2,1),IF(G213=14,VLOOKUP(L213,'Подт Отж'!$D$2:$E$72,2,1),IF(G213=13,VLOOKUP(L213,'Подт Отж'!$G$2:$H$72,2,1),IF(G213=12,VLOOKUP(L213,'Подт Отж'!$J$2:$K$72,2,1),IF(G213=11,VLOOKUP(L213,'Подт Отж'!$M$2:$N$72,2,1),""))))
)</f>
        <v>33</v>
      </c>
      <c r="N213" s="75">
        <v>23</v>
      </c>
      <c r="O213" s="187">
        <f>IF(G213=15,VLOOKUP(N213,'Подъем туловища'!$A$2:$B$72,2,1),IF(G213=14,VLOOKUP(N213,'Подъем туловища'!$D$2:$E$72,2,1),IF(G213=13,VLOOKUP(N213,'Подъем туловища'!$G$2:$H$72,2,1),IF(G213=12,VLOOKUP(N213,'Подъем туловища'!$J$2:$K$72,2,1),IF(G213=11,VLOOKUP(N213,'Подъем туловища'!$M$2:$N$72,2,1),"")))))</f>
        <v>30</v>
      </c>
      <c r="P213" s="75">
        <v>-3</v>
      </c>
      <c r="Q213" s="187">
        <f>IF(G213=15,VLOOKUP(P213,'Наклон вперед'!$A$2:$B$72,2,1),IF(G213=14,VLOOKUP(P213,'Наклон вперед'!$D$2:$E$72,2,1),IF(G213=13,VLOOKUP(P213,'Наклон вперед'!$G$2:$H$72,2,1),IF(G213=12,VLOOKUP(P213,'Наклон вперед'!$J$2:$K$72,2,1),IF(G213=11,VLOOKUP(P213,'Наклон вперед'!$M$2:$N$72,2,1),"")))))</f>
        <v>4</v>
      </c>
      <c r="R213" s="75">
        <v>165</v>
      </c>
      <c r="S213" s="187">
        <f>IF(G213=15,VLOOKUP(R213,'Прыжок с места'!$A$2:$B$72,2,1),IF(G213=14,VLOOKUP(R213,'Прыжок с места'!$D$2:$E$72,2,1),IF(G213=13,VLOOKUP(R213,'Прыжок с места'!$G$2:$H$72,2,1),IF(G213=12,VLOOKUP(R213,'Прыжок с места'!$J$2:$K$72,2,1),IF(G213=11,VLOOKUP(R213,'Прыжок с места'!$M$2:$N$72,2,1),"")))))</f>
        <v>17</v>
      </c>
      <c r="T213" s="76">
        <f t="shared" si="52"/>
        <v>119</v>
      </c>
      <c r="U213" s="93">
        <f t="shared" si="55"/>
        <v>45</v>
      </c>
      <c r="W213" s="99">
        <f t="shared" si="56"/>
        <v>119</v>
      </c>
      <c r="X213" s="98">
        <f t="shared" si="53"/>
        <v>45</v>
      </c>
      <c r="Y213" s="167"/>
      <c r="Z213" s="99"/>
      <c r="AA213" s="98"/>
    </row>
    <row r="214" spans="1:27" x14ac:dyDescent="0.25">
      <c r="A214" s="71">
        <v>4</v>
      </c>
      <c r="B214" s="201" t="s">
        <v>280</v>
      </c>
      <c r="C214" s="202" t="s">
        <v>90</v>
      </c>
      <c r="D214" s="203" t="s">
        <v>290</v>
      </c>
      <c r="E214" s="202"/>
      <c r="F214" s="204">
        <v>40781</v>
      </c>
      <c r="G214" s="205">
        <f t="shared" si="54"/>
        <v>11</v>
      </c>
      <c r="H214" s="73"/>
      <c r="I214" s="187" t="str">
        <f>IF(G214=15,VLOOKUP(H214,'Бег 1000 м'!$A$2:$B$200,2,1),IF(G214=14,VLOOKUP(H214,'Бег 1000 м'!$D$2:$E$200,2,1),IF(G214=13,VLOOKUP(H214,'Бег 1000 м'!$G$2:$H$200,2,1),IF(G214=12,VLOOKUP(H214,'Бег 1000 м'!$J$2:$K$200,2,1),""))))</f>
        <v/>
      </c>
      <c r="J214" s="74">
        <v>5.3</v>
      </c>
      <c r="K214" s="187">
        <f>IF(G214=12,VLOOKUP(J214,'Бег 30 м'!$B$2:$C$74,2,1),IF(G214=11,VLOOKUP(J214,'Бег 30 м'!$E$2:$F$74,2,1),""))</f>
        <v>50</v>
      </c>
      <c r="L214" s="75">
        <v>4</v>
      </c>
      <c r="M214" s="187">
        <f>IF(G214=15,VLOOKUP(L214,'Подт Отж'!$A$2:$B$72,2,1),IF(G214=14,VLOOKUP(L214,'Подт Отж'!$D$2:$E$72,2,1),IF(G214=13,VLOOKUP(L214,'Подт Отж'!$G$2:$H$72,2,1),IF(G214=12,VLOOKUP(L214,'Подт Отж'!$J$2:$K$72,2,1),IF(G214=11,VLOOKUP(L214,'Подт Отж'!$M$2:$N$72,2,1),""))))
)</f>
        <v>25</v>
      </c>
      <c r="N214" s="75">
        <v>3</v>
      </c>
      <c r="O214" s="187">
        <f>IF(G214=15,VLOOKUP(N214,'Подъем туловища'!$A$2:$B$72,2,1),IF(G214=14,VLOOKUP(N214,'Подъем туловища'!$D$2:$E$72,2,1),IF(G214=13,VLOOKUP(N214,'Подъем туловища'!$G$2:$H$72,2,1),IF(G214=12,VLOOKUP(N214,'Подъем туловища'!$J$2:$K$72,2,1),IF(G214=11,VLOOKUP(N214,'Подъем туловища'!$M$2:$N$72,2,1),"")))))</f>
        <v>2</v>
      </c>
      <c r="P214" s="75">
        <v>16</v>
      </c>
      <c r="Q214" s="187">
        <f>IF(G214=15,VLOOKUP(P214,'Наклон вперед'!$A$2:$B$72,2,1),IF(G214=14,VLOOKUP(P214,'Наклон вперед'!$D$2:$E$72,2,1),IF(G214=13,VLOOKUP(P214,'Наклон вперед'!$G$2:$H$72,2,1),IF(G214=12,VLOOKUP(P214,'Наклон вперед'!$J$2:$K$72,2,1),IF(G214=11,VLOOKUP(P214,'Наклон вперед'!$M$2:$N$72,2,1),"")))))</f>
        <v>59</v>
      </c>
      <c r="R214" s="75">
        <v>195</v>
      </c>
      <c r="S214" s="187">
        <f>IF(G214=15,VLOOKUP(R214,'Прыжок с места'!$A$2:$B$72,2,1),IF(G214=14,VLOOKUP(R214,'Прыжок с места'!$D$2:$E$72,2,1),IF(G214=13,VLOOKUP(R214,'Прыжок с места'!$G$2:$H$72,2,1),IF(G214=12,VLOOKUP(R214,'Прыжок с места'!$J$2:$K$72,2,1),IF(G214=11,VLOOKUP(R214,'Прыжок с места'!$M$2:$N$72,2,1),"")))))</f>
        <v>45</v>
      </c>
      <c r="T214" s="76">
        <f t="shared" si="52"/>
        <v>181</v>
      </c>
      <c r="U214" s="93">
        <f t="shared" si="55"/>
        <v>17</v>
      </c>
      <c r="W214" s="99">
        <f t="shared" si="56"/>
        <v>181</v>
      </c>
      <c r="X214" s="98">
        <f t="shared" si="53"/>
        <v>17</v>
      </c>
      <c r="Y214" s="167"/>
      <c r="Z214" s="99"/>
      <c r="AA214" s="98"/>
    </row>
    <row r="215" spans="1:27" x14ac:dyDescent="0.25">
      <c r="A215" s="71">
        <v>5</v>
      </c>
      <c r="B215" s="196" t="s">
        <v>281</v>
      </c>
      <c r="C215" s="197" t="s">
        <v>90</v>
      </c>
      <c r="D215" s="198" t="s">
        <v>290</v>
      </c>
      <c r="E215" s="197"/>
      <c r="F215" s="199">
        <v>41101</v>
      </c>
      <c r="G215" s="200">
        <f t="shared" si="54"/>
        <v>10</v>
      </c>
      <c r="H215" s="73"/>
      <c r="I215" s="187" t="str">
        <f>IF(G215=15,VLOOKUP(H215,'Бег 1000 м'!$A$2:$B$200,2,1),IF(G215=14,VLOOKUP(H215,'Бег 1000 м'!$D$2:$E$200,2,1),IF(G215=13,VLOOKUP(H215,'Бег 1000 м'!$G$2:$H$200,2,1),IF(G215=12,VLOOKUP(H215,'Бег 1000 м'!$J$2:$K$200,2,1),""))))</f>
        <v/>
      </c>
      <c r="J215" s="74">
        <v>5.5</v>
      </c>
      <c r="K215" s="187">
        <v>53</v>
      </c>
      <c r="L215" s="75">
        <v>2</v>
      </c>
      <c r="M215" s="187">
        <v>20</v>
      </c>
      <c r="N215" s="75">
        <v>30</v>
      </c>
      <c r="O215" s="187">
        <v>57</v>
      </c>
      <c r="P215" s="75">
        <v>1</v>
      </c>
      <c r="Q215" s="187">
        <v>18</v>
      </c>
      <c r="R215" s="75">
        <v>175</v>
      </c>
      <c r="S215" s="187">
        <v>40</v>
      </c>
      <c r="T215" s="76">
        <f t="shared" si="52"/>
        <v>188</v>
      </c>
      <c r="U215" s="93">
        <f t="shared" si="55"/>
        <v>13</v>
      </c>
      <c r="W215" s="99">
        <f t="shared" si="56"/>
        <v>188</v>
      </c>
      <c r="X215" s="98">
        <f t="shared" si="53"/>
        <v>13</v>
      </c>
      <c r="Y215" s="167"/>
      <c r="Z215" s="99"/>
      <c r="AA215" s="98"/>
    </row>
    <row r="216" spans="1:27" x14ac:dyDescent="0.25">
      <c r="A216" s="71">
        <v>6</v>
      </c>
      <c r="B216" s="196" t="s">
        <v>282</v>
      </c>
      <c r="C216" s="197" t="s">
        <v>90</v>
      </c>
      <c r="D216" s="198" t="s">
        <v>290</v>
      </c>
      <c r="E216" s="197"/>
      <c r="F216" s="199">
        <v>41144</v>
      </c>
      <c r="G216" s="200">
        <f t="shared" si="54"/>
        <v>10</v>
      </c>
      <c r="H216" s="73"/>
      <c r="I216" s="187" t="str">
        <f>IF(G216=15,VLOOKUP(H216,'Бег 1000 м'!$A$2:$B$200,2,1),IF(G216=14,VLOOKUP(H216,'Бег 1000 м'!$D$2:$E$200,2,1),IF(G216=13,VLOOKUP(H216,'Бег 1000 м'!$G$2:$H$200,2,1),IF(G216=12,VLOOKUP(H216,'Бег 1000 м'!$J$2:$K$200,2,1),""))))</f>
        <v/>
      </c>
      <c r="J216" s="74">
        <v>5.7</v>
      </c>
      <c r="K216" s="187">
        <v>46</v>
      </c>
      <c r="L216" s="75">
        <v>6</v>
      </c>
      <c r="M216" s="187">
        <v>43</v>
      </c>
      <c r="N216" s="75">
        <v>21</v>
      </c>
      <c r="O216" s="187">
        <v>34</v>
      </c>
      <c r="P216" s="75">
        <v>2</v>
      </c>
      <c r="Q216" s="187">
        <v>22</v>
      </c>
      <c r="R216" s="75">
        <v>160</v>
      </c>
      <c r="S216" s="187">
        <v>27</v>
      </c>
      <c r="T216" s="76">
        <f t="shared" si="52"/>
        <v>172</v>
      </c>
      <c r="U216" s="93">
        <f t="shared" si="55"/>
        <v>21</v>
      </c>
      <c r="W216" s="99">
        <f t="shared" si="56"/>
        <v>172</v>
      </c>
      <c r="X216" s="98">
        <f t="shared" si="53"/>
        <v>21</v>
      </c>
      <c r="Y216" s="167"/>
      <c r="Z216" s="99"/>
      <c r="AA216" s="98"/>
    </row>
    <row r="217" spans="1:27" x14ac:dyDescent="0.25">
      <c r="A217" s="71">
        <v>7</v>
      </c>
      <c r="B217" s="70"/>
      <c r="C217" s="71"/>
      <c r="D217" s="116"/>
      <c r="E217" s="71"/>
      <c r="F217" s="72"/>
      <c r="G217" s="63"/>
      <c r="H217" s="73"/>
      <c r="I217" s="187"/>
      <c r="J217" s="74"/>
      <c r="K217" s="187"/>
      <c r="L217" s="75"/>
      <c r="M217" s="187"/>
      <c r="N217" s="75"/>
      <c r="O217" s="187"/>
      <c r="P217" s="75"/>
      <c r="Q217" s="187"/>
      <c r="R217" s="75"/>
      <c r="S217" s="187"/>
      <c r="T217" s="76"/>
      <c r="U217" s="93"/>
      <c r="W217" s="99"/>
      <c r="X217" s="98"/>
      <c r="Y217" s="167"/>
      <c r="Z217" s="99"/>
      <c r="AA217" s="98"/>
    </row>
    <row r="218" spans="1:27" ht="15.75" thickBot="1" x14ac:dyDescent="0.3">
      <c r="A218" s="71">
        <v>8</v>
      </c>
      <c r="B218" s="70"/>
      <c r="C218" s="71"/>
      <c r="D218" s="71"/>
      <c r="E218" s="71"/>
      <c r="F218" s="72"/>
      <c r="G218" s="63"/>
      <c r="H218" s="73"/>
      <c r="I218" s="187"/>
      <c r="J218" s="74"/>
      <c r="K218" s="187"/>
      <c r="L218" s="75"/>
      <c r="M218" s="187"/>
      <c r="N218" s="75"/>
      <c r="O218" s="188"/>
      <c r="P218" s="83"/>
      <c r="Q218" s="188"/>
      <c r="R218" s="83"/>
      <c r="S218" s="188"/>
      <c r="T218" s="84"/>
      <c r="U218" s="93"/>
      <c r="W218" s="99"/>
      <c r="X218" s="98"/>
      <c r="Y218" s="167"/>
      <c r="Z218" s="99"/>
      <c r="AA218" s="98"/>
    </row>
    <row r="219" spans="1:27" ht="24.95" customHeight="1" thickBot="1" x14ac:dyDescent="0.3">
      <c r="K219" s="29"/>
      <c r="O219" s="210" t="s">
        <v>198</v>
      </c>
      <c r="P219" s="211"/>
      <c r="Q219" s="211"/>
      <c r="R219" s="211"/>
      <c r="S219" s="89"/>
      <c r="T219" s="88">
        <f>SUM(LARGE(T211:T218,{1,2,3,4,5}))</f>
        <v>873</v>
      </c>
      <c r="W219" s="99"/>
      <c r="X219" s="98"/>
      <c r="Y219" s="167"/>
      <c r="Z219" s="99"/>
      <c r="AA219" s="98"/>
    </row>
    <row r="220" spans="1:27" x14ac:dyDescent="0.25">
      <c r="W220" s="99"/>
      <c r="X220" s="98"/>
      <c r="Y220" s="167"/>
      <c r="Z220" s="99"/>
      <c r="AA220" s="98"/>
    </row>
    <row r="221" spans="1:27" ht="15" customHeight="1" x14ac:dyDescent="0.25">
      <c r="A221" s="224" t="s">
        <v>0</v>
      </c>
      <c r="B221" s="225" t="s">
        <v>1</v>
      </c>
      <c r="C221" s="226" t="s">
        <v>34</v>
      </c>
      <c r="D221" s="229" t="s">
        <v>30</v>
      </c>
      <c r="E221" s="229" t="s">
        <v>31</v>
      </c>
      <c r="F221" s="224" t="s">
        <v>3</v>
      </c>
      <c r="G221" s="229" t="s">
        <v>8</v>
      </c>
      <c r="H221" s="225" t="s">
        <v>21</v>
      </c>
      <c r="I221" s="225"/>
      <c r="J221" s="232" t="s">
        <v>190</v>
      </c>
      <c r="K221" s="232"/>
      <c r="L221" s="216" t="s">
        <v>29</v>
      </c>
      <c r="M221" s="217"/>
      <c r="N221" s="220" t="s">
        <v>189</v>
      </c>
      <c r="O221" s="220"/>
      <c r="P221" s="216" t="s">
        <v>5</v>
      </c>
      <c r="Q221" s="217"/>
      <c r="R221" s="220" t="s">
        <v>23</v>
      </c>
      <c r="S221" s="220"/>
      <c r="T221" s="209" t="s">
        <v>42</v>
      </c>
      <c r="U221" s="209" t="s">
        <v>43</v>
      </c>
      <c r="W221" s="99"/>
      <c r="X221" s="98"/>
      <c r="Y221" s="167"/>
      <c r="Z221" s="99"/>
      <c r="AA221" s="98"/>
    </row>
    <row r="222" spans="1:27" ht="20.25" customHeight="1" x14ac:dyDescent="0.25">
      <c r="A222" s="224"/>
      <c r="B222" s="225"/>
      <c r="C222" s="227"/>
      <c r="D222" s="230"/>
      <c r="E222" s="230"/>
      <c r="F222" s="224"/>
      <c r="G222" s="230"/>
      <c r="H222" s="225"/>
      <c r="I222" s="225"/>
      <c r="J222" s="232"/>
      <c r="K222" s="232"/>
      <c r="L222" s="218"/>
      <c r="M222" s="219"/>
      <c r="N222" s="220"/>
      <c r="O222" s="220"/>
      <c r="P222" s="218"/>
      <c r="Q222" s="219"/>
      <c r="R222" s="220"/>
      <c r="S222" s="220"/>
      <c r="T222" s="209"/>
      <c r="U222" s="209"/>
      <c r="W222" s="99"/>
      <c r="X222" s="98"/>
      <c r="Y222" s="167"/>
      <c r="Z222" s="99"/>
      <c r="AA222" s="98"/>
    </row>
    <row r="223" spans="1:27" x14ac:dyDescent="0.25">
      <c r="A223" s="224"/>
      <c r="B223" s="225"/>
      <c r="C223" s="228"/>
      <c r="D223" s="231"/>
      <c r="E223" s="231"/>
      <c r="F223" s="224"/>
      <c r="G223" s="231"/>
      <c r="H223" s="187" t="s">
        <v>32</v>
      </c>
      <c r="I223" s="187" t="s">
        <v>9</v>
      </c>
      <c r="J223" s="190" t="s">
        <v>32</v>
      </c>
      <c r="K223" s="190" t="s">
        <v>9</v>
      </c>
      <c r="L223" s="190" t="s">
        <v>32</v>
      </c>
      <c r="M223" s="190" t="s">
        <v>9</v>
      </c>
      <c r="N223" s="190" t="s">
        <v>32</v>
      </c>
      <c r="O223" s="190" t="s">
        <v>9</v>
      </c>
      <c r="P223" s="190" t="s">
        <v>32</v>
      </c>
      <c r="Q223" s="190" t="s">
        <v>9</v>
      </c>
      <c r="R223" s="190" t="s">
        <v>32</v>
      </c>
      <c r="S223" s="190" t="s">
        <v>9</v>
      </c>
      <c r="T223" s="209"/>
      <c r="U223" s="209"/>
      <c r="W223" s="99"/>
      <c r="X223" s="98"/>
      <c r="Y223" s="167"/>
      <c r="Z223" s="99"/>
      <c r="AA223" s="98"/>
    </row>
    <row r="224" spans="1:27" x14ac:dyDescent="0.25">
      <c r="A224" s="71">
        <v>1</v>
      </c>
      <c r="B224" s="201" t="s">
        <v>283</v>
      </c>
      <c r="C224" s="202" t="s">
        <v>91</v>
      </c>
      <c r="D224" s="203" t="s">
        <v>290</v>
      </c>
      <c r="E224" s="202"/>
      <c r="F224" s="204">
        <v>40572</v>
      </c>
      <c r="G224" s="205">
        <f t="shared" ref="G224:G229" si="57">DATEDIF(F224,$B$5,"y")</f>
        <v>12</v>
      </c>
      <c r="H224" s="73"/>
      <c r="I224" s="187">
        <f>IF(G224=15,VLOOKUP(H224,'Бег 1000 м'!$N$2:$O$194,2,1),IF(G224=14,VLOOKUP(H224,'Бег 1000 м'!$Q$2:$R$194,2,1),IF(G224=13,VLOOKUP(H224,'Бег 1000 м'!$T$2:$U$204,2,1),IF(G224=12,VLOOKUP(H224,'Бег 1000 м'!$W$2:$X$214,2,1),""))))</f>
        <v>0</v>
      </c>
      <c r="J224" s="74">
        <v>5.6</v>
      </c>
      <c r="K224" s="187">
        <f>IF(G224=12,VLOOKUP(J224,'Бег 30 м'!$I$2:$J$74,2,1),IF(G224=11,VLOOKUP(J224,'Бег 30 м'!$L$2:$M$74,2,1),""))</f>
        <v>40</v>
      </c>
      <c r="L224" s="75">
        <v>0</v>
      </c>
      <c r="M224" s="187">
        <f>IF(G224=15,VLOOKUP(L224,'Подт Отж'!$Q$2:$R$72,2,1),IF(G224=14,VLOOKUP(L224,'Подт Отж'!$T$2:$U$72,2,1),IF(G224=13,VLOOKUP(L224,'Подт Отж'!$W$2:$X$72,2,1),IF(G224=12,VLOOKUP(L224,'Подт Отж'!$Z$2:$AA$72,2,1),IF(G224=11,VLOOKUP(L224,'Подт Отж'!$AC$2:$AD$72,2,1),"")))))</f>
        <v>0</v>
      </c>
      <c r="N224" s="75">
        <v>24</v>
      </c>
      <c r="O224" s="187">
        <f>IF(G224=15,VLOOKUP(N224,'Подъем туловища'!$P$2:$Q$72,2,1),IF(G224=14,VLOOKUP(N224,'Подъем туловища'!$S$2:$T$72,2,1),IF(G224=13,VLOOKUP(N224,'Подъем туловища'!$V$2:$W$72,2,1),IF(G224=12,VLOOKUP(N224,'Подъем туловища'!$Y$2:$Z$72,2,1),IF(G224=11,VLOOKUP(N224,'Подъем туловища'!$AB$2:$AC$72,2,1),"")))))</f>
        <v>37</v>
      </c>
      <c r="P224" s="75">
        <v>3</v>
      </c>
      <c r="Q224" s="187">
        <f>IF(G224=15,VLOOKUP(P224,'Наклон вперед'!$P$2:$Q$72,2,1),IF(G224=14,VLOOKUP(P224,'Наклон вперед'!$S$2:$T$72,2,1),IF(G224=13,VLOOKUP(P224,'Наклон вперед'!$V$2:$W$72,2,1),IF(G224=12,VLOOKUP(P224,'Наклон вперед'!$Y$2:$Z$72,2,1),IF(G224=11,VLOOKUP(P224,'Наклон вперед'!$AB$2:$AC$72,2,1),"")))))</f>
        <v>7</v>
      </c>
      <c r="R224" s="75">
        <v>154</v>
      </c>
      <c r="S224" s="187">
        <f>IF(G224=15,VLOOKUP(R224,'Прыжок с места'!$P$2:$Q$72,2,1),IF(G224=14,VLOOKUP(R224,'Прыжок с места'!$S$2:$T$72,2,1),IF(G224=13,VLOOKUP(R224,'Прыжок с места'!$V$2:$W$72,2,1),IF(G224=12,VLOOKUP(R224,'Прыжок с места'!$Y$2:$Z$72,2,1),IF(G224=11,VLOOKUP(R224,'Прыжок с места'!$AB$2:$AC$72,2,1),"")))))</f>
        <v>22</v>
      </c>
      <c r="T224" s="76">
        <f t="shared" ref="T224:T229" si="58">SUM(I224,K224,M224,O224,Q224,S224,)</f>
        <v>106</v>
      </c>
      <c r="U224" s="93">
        <f>AA224</f>
        <v>52</v>
      </c>
      <c r="W224" s="99"/>
      <c r="X224" s="98"/>
      <c r="Y224" s="167"/>
      <c r="Z224" s="99">
        <f t="shared" ref="Z224:Z229" si="59">T224</f>
        <v>106</v>
      </c>
      <c r="AA224" s="98">
        <f t="shared" ref="AA224:AA262" si="60">RANK(Z224,$Z$9:$Z$333)</f>
        <v>52</v>
      </c>
    </row>
    <row r="225" spans="1:27" x14ac:dyDescent="0.25">
      <c r="A225" s="71">
        <v>2</v>
      </c>
      <c r="B225" s="201" t="s">
        <v>284</v>
      </c>
      <c r="C225" s="202" t="s">
        <v>91</v>
      </c>
      <c r="D225" s="203" t="s">
        <v>290</v>
      </c>
      <c r="E225" s="202"/>
      <c r="F225" s="204">
        <v>40748</v>
      </c>
      <c r="G225" s="205">
        <f t="shared" si="57"/>
        <v>11</v>
      </c>
      <c r="H225" s="73"/>
      <c r="I225" s="187" t="str">
        <f>IF(G225=15,VLOOKUP(H225,'Бег 1000 м'!$N$2:$O$194,2,1),IF(G225=14,VLOOKUP(H225,'Бег 1000 м'!$Q$2:$R$194,2,1),IF(G225=13,VLOOKUP(H225,'Бег 1000 м'!$T$2:$U$204,2,1),IF(G225=12,VLOOKUP(H225,'Бег 1000 м'!$W$2:$X$214,2,1),""))))</f>
        <v/>
      </c>
      <c r="J225" s="74">
        <v>5.4</v>
      </c>
      <c r="K225" s="187">
        <f>IF(G225=12,VLOOKUP(J225,'Бег 30 м'!$I$2:$J$74,2,1),IF(G225=11,VLOOKUP(J225,'Бег 30 м'!$L$2:$M$74,2,1),""))</f>
        <v>57</v>
      </c>
      <c r="L225" s="75">
        <v>13</v>
      </c>
      <c r="M225" s="187">
        <f>IF(G225=15,VLOOKUP(L225,'Подт Отж'!$Q$2:$R$72,2,1),IF(G225=14,VLOOKUP(L225,'Подт Отж'!$T$2:$U$72,2,1),IF(G225=13,VLOOKUP(L225,'Подт Отж'!$W$2:$X$72,2,1),IF(G225=12,VLOOKUP(L225,'Подт Отж'!$Z$2:$AA$72,2,1),IF(G225=11,VLOOKUP(L225,'Подт Отж'!$AC$2:$AD$72,2,1),"")))))</f>
        <v>26</v>
      </c>
      <c r="N225" s="75">
        <v>21</v>
      </c>
      <c r="O225" s="187">
        <f>IF(G225=15,VLOOKUP(N225,'Подъем туловища'!$P$2:$Q$72,2,1),IF(G225=14,VLOOKUP(N225,'Подъем туловища'!$S$2:$T$72,2,1),IF(G225=13,VLOOKUP(N225,'Подъем туловища'!$V$2:$W$72,2,1),IF(G225=12,VLOOKUP(N225,'Подъем туловища'!$Y$2:$Z$72,2,1),IF(G225=11,VLOOKUP(N225,'Подъем туловища'!$AB$2:$AC$72,2,1),"")))))</f>
        <v>36</v>
      </c>
      <c r="P225" s="75">
        <v>13</v>
      </c>
      <c r="Q225" s="187">
        <f>IF(G225=15,VLOOKUP(P225,'Наклон вперед'!$P$2:$Q$72,2,1),IF(G225=14,VLOOKUP(P225,'Наклон вперед'!$S$2:$T$72,2,1),IF(G225=13,VLOOKUP(P225,'Наклон вперед'!$V$2:$W$72,2,1),IF(G225=12,VLOOKUP(P225,'Наклон вперед'!$Y$2:$Z$72,2,1),IF(G225=11,VLOOKUP(P225,'Наклон вперед'!$AB$2:$AC$72,2,1),"")))))</f>
        <v>36</v>
      </c>
      <c r="R225" s="75">
        <v>158</v>
      </c>
      <c r="S225" s="187">
        <f>IF(G225=15,VLOOKUP(R225,'Прыжок с места'!$P$2:$Q$72,2,1),IF(G225=14,VLOOKUP(R225,'Прыжок с места'!$S$2:$T$72,2,1),IF(G225=13,VLOOKUP(R225,'Прыжок с места'!$V$2:$W$72,2,1),IF(G225=12,VLOOKUP(R225,'Прыжок с места'!$Y$2:$Z$72,2,1),IF(G225=11,VLOOKUP(R225,'Прыжок с места'!$AB$2:$AC$72,2,1),"")))))</f>
        <v>29</v>
      </c>
      <c r="T225" s="76">
        <f t="shared" si="58"/>
        <v>184</v>
      </c>
      <c r="U225" s="93">
        <f t="shared" ref="U225:U229" si="61">AA225</f>
        <v>21</v>
      </c>
      <c r="W225" s="99"/>
      <c r="X225" s="98"/>
      <c r="Y225" s="167"/>
      <c r="Z225" s="99">
        <f t="shared" si="59"/>
        <v>184</v>
      </c>
      <c r="AA225" s="98">
        <f t="shared" si="60"/>
        <v>21</v>
      </c>
    </row>
    <row r="226" spans="1:27" x14ac:dyDescent="0.25">
      <c r="A226" s="71">
        <v>3</v>
      </c>
      <c r="B226" s="201" t="s">
        <v>285</v>
      </c>
      <c r="C226" s="202" t="s">
        <v>91</v>
      </c>
      <c r="D226" s="203" t="s">
        <v>290</v>
      </c>
      <c r="E226" s="202"/>
      <c r="F226" s="204">
        <v>40806</v>
      </c>
      <c r="G226" s="205">
        <f t="shared" si="57"/>
        <v>11</v>
      </c>
      <c r="H226" s="73"/>
      <c r="I226" s="187" t="str">
        <f>IF(G226=15,VLOOKUP(H226,'Бег 1000 м'!$N$2:$O$194,2,1),IF(G226=14,VLOOKUP(H226,'Бег 1000 м'!$Q$2:$R$194,2,1),IF(G226=13,VLOOKUP(H226,'Бег 1000 м'!$T$2:$U$204,2,1),IF(G226=12,VLOOKUP(H226,'Бег 1000 м'!$W$2:$X$214,2,1),""))))</f>
        <v/>
      </c>
      <c r="J226" s="74">
        <v>5.0999999999999996</v>
      </c>
      <c r="K226" s="187">
        <f>IF(G226=12,VLOOKUP(J226,'Бег 30 м'!$I$2:$J$74,2,1),IF(G226=11,VLOOKUP(J226,'Бег 30 м'!$L$2:$M$74,2,1),""))</f>
        <v>64</v>
      </c>
      <c r="L226" s="75">
        <v>14</v>
      </c>
      <c r="M226" s="187">
        <f>IF(G226=15,VLOOKUP(L226,'Подт Отж'!$Q$2:$R$72,2,1),IF(G226=14,VLOOKUP(L226,'Подт Отж'!$T$2:$U$72,2,1),IF(G226=13,VLOOKUP(L226,'Подт Отж'!$W$2:$X$72,2,1),IF(G226=12,VLOOKUP(L226,'Подт Отж'!$Z$2:$AA$72,2,1),IF(G226=11,VLOOKUP(L226,'Подт Отж'!$AC$2:$AD$72,2,1),"")))))</f>
        <v>28</v>
      </c>
      <c r="N226" s="75">
        <v>29</v>
      </c>
      <c r="O226" s="187">
        <f>IF(G226=15,VLOOKUP(N226,'Подъем туловища'!$P$2:$Q$72,2,1),IF(G226=14,VLOOKUP(N226,'Подъем туловища'!$S$2:$T$72,2,1),IF(G226=13,VLOOKUP(N226,'Подъем туловища'!$V$2:$W$72,2,1),IF(G226=12,VLOOKUP(N226,'Подъем туловища'!$Y$2:$Z$72,2,1),IF(G226=11,VLOOKUP(N226,'Подъем туловища'!$AB$2:$AC$72,2,1),"")))))</f>
        <v>54</v>
      </c>
      <c r="P226" s="75">
        <v>8</v>
      </c>
      <c r="Q226" s="187">
        <f>IF(G226=15,VLOOKUP(P226,'Наклон вперед'!$P$2:$Q$72,2,1),IF(G226=14,VLOOKUP(P226,'Наклон вперед'!$S$2:$T$72,2,1),IF(G226=13,VLOOKUP(P226,'Наклон вперед'!$V$2:$W$72,2,1),IF(G226=12,VLOOKUP(P226,'Наклон вперед'!$Y$2:$Z$72,2,1),IF(G226=11,VLOOKUP(P226,'Наклон вперед'!$AB$2:$AC$72,2,1),"")))))</f>
        <v>21</v>
      </c>
      <c r="R226" s="75">
        <v>206</v>
      </c>
      <c r="S226" s="187">
        <f>IF(G226=15,VLOOKUP(R226,'Прыжок с места'!$P$2:$Q$72,2,1),IF(G226=14,VLOOKUP(R226,'Прыжок с места'!$S$2:$T$72,2,1),IF(G226=13,VLOOKUP(R226,'Прыжок с места'!$V$2:$W$72,2,1),IF(G226=12,VLOOKUP(R226,'Прыжок с места'!$Y$2:$Z$72,2,1),IF(G226=11,VLOOKUP(R226,'Прыжок с места'!$AB$2:$AC$72,2,1),"")))))</f>
        <v>60</v>
      </c>
      <c r="T226" s="76">
        <f t="shared" si="58"/>
        <v>227</v>
      </c>
      <c r="U226" s="93">
        <f t="shared" si="61"/>
        <v>9</v>
      </c>
      <c r="W226" s="99"/>
      <c r="X226" s="98"/>
      <c r="Y226" s="167"/>
      <c r="Z226" s="99">
        <f t="shared" si="59"/>
        <v>227</v>
      </c>
      <c r="AA226" s="98">
        <f t="shared" si="60"/>
        <v>9</v>
      </c>
    </row>
    <row r="227" spans="1:27" x14ac:dyDescent="0.25">
      <c r="A227" s="71">
        <v>4</v>
      </c>
      <c r="B227" s="201" t="s">
        <v>286</v>
      </c>
      <c r="C227" s="202" t="s">
        <v>91</v>
      </c>
      <c r="D227" s="203" t="s">
        <v>290</v>
      </c>
      <c r="E227" s="202"/>
      <c r="F227" s="204">
        <v>40544</v>
      </c>
      <c r="G227" s="205">
        <f t="shared" si="57"/>
        <v>12</v>
      </c>
      <c r="H227" s="73"/>
      <c r="I227" s="187">
        <f>IF(G227=15,VLOOKUP(H227,'Бег 1000 м'!$N$2:$O$194,2,1),IF(G227=14,VLOOKUP(H227,'Бег 1000 м'!$Q$2:$R$194,2,1),IF(G227=13,VLOOKUP(H227,'Бег 1000 м'!$T$2:$U$204,2,1),IF(G227=12,VLOOKUP(H227,'Бег 1000 м'!$W$2:$X$214,2,1),""))))</f>
        <v>0</v>
      </c>
      <c r="J227" s="74">
        <v>5.2</v>
      </c>
      <c r="K227" s="187">
        <f>IF(G227=12,VLOOKUP(J227,'Бег 30 м'!$I$2:$J$74,2,1),IF(G227=11,VLOOKUP(J227,'Бег 30 м'!$L$2:$M$74,2,1),""))</f>
        <v>56</v>
      </c>
      <c r="L227" s="75">
        <v>4</v>
      </c>
      <c r="M227" s="187">
        <f>IF(G227=15,VLOOKUP(L227,'Подт Отж'!$Q$2:$R$72,2,1),IF(G227=14,VLOOKUP(L227,'Подт Отж'!$T$2:$U$72,2,1),IF(G227=13,VLOOKUP(L227,'Подт Отж'!$W$2:$X$72,2,1),IF(G227=12,VLOOKUP(L227,'Подт Отж'!$Z$2:$AA$72,2,1),IF(G227=11,VLOOKUP(L227,'Подт Отж'!$AC$2:$AD$72,2,1),"")))))</f>
        <v>4</v>
      </c>
      <c r="N227" s="75">
        <v>23</v>
      </c>
      <c r="O227" s="187">
        <f>IF(G227=15,VLOOKUP(N227,'Подъем туловища'!$P$2:$Q$72,2,1),IF(G227=14,VLOOKUP(N227,'Подъем туловища'!$S$2:$T$72,2,1),IF(G227=13,VLOOKUP(N227,'Подъем туловища'!$V$2:$W$72,2,1),IF(G227=12,VLOOKUP(N227,'Подъем туловища'!$Y$2:$Z$72,2,1),IF(G227=11,VLOOKUP(N227,'Подъем туловища'!$AB$2:$AC$72,2,1),"")))))</f>
        <v>35</v>
      </c>
      <c r="P227" s="75">
        <v>23</v>
      </c>
      <c r="Q227" s="187">
        <f>IF(G227=15,VLOOKUP(P227,'Наклон вперед'!$P$2:$Q$72,2,1),IF(G227=14,VLOOKUP(P227,'Наклон вперед'!$S$2:$T$72,2,1),IF(G227=13,VLOOKUP(P227,'Наклон вперед'!$V$2:$W$72,2,1),IF(G227=12,VLOOKUP(P227,'Наклон вперед'!$Y$2:$Z$72,2,1),IF(G227=11,VLOOKUP(P227,'Наклон вперед'!$AB$2:$AC$72,2,1),"")))))</f>
        <v>58</v>
      </c>
      <c r="R227" s="75">
        <v>200</v>
      </c>
      <c r="S227" s="187">
        <f>IF(G227=15,VLOOKUP(R227,'Прыжок с места'!$P$2:$Q$72,2,1),IF(G227=14,VLOOKUP(R227,'Прыжок с места'!$S$2:$T$72,2,1),IF(G227=13,VLOOKUP(R227,'Прыжок с места'!$V$2:$W$72,2,1),IF(G227=12,VLOOKUP(R227,'Прыжок с места'!$Y$2:$Z$72,2,1),IF(G227=11,VLOOKUP(R227,'Прыжок с места'!$AB$2:$AC$72,2,1),"")))))</f>
        <v>50</v>
      </c>
      <c r="T227" s="76">
        <f t="shared" si="58"/>
        <v>203</v>
      </c>
      <c r="U227" s="93">
        <f t="shared" si="61"/>
        <v>16</v>
      </c>
      <c r="W227" s="99"/>
      <c r="X227" s="98"/>
      <c r="Y227" s="167"/>
      <c r="Z227" s="99">
        <f t="shared" si="59"/>
        <v>203</v>
      </c>
      <c r="AA227" s="98">
        <f t="shared" si="60"/>
        <v>16</v>
      </c>
    </row>
    <row r="228" spans="1:27" x14ac:dyDescent="0.25">
      <c r="A228" s="71">
        <v>5</v>
      </c>
      <c r="B228" s="196" t="s">
        <v>287</v>
      </c>
      <c r="C228" s="197" t="s">
        <v>91</v>
      </c>
      <c r="D228" s="198" t="s">
        <v>290</v>
      </c>
      <c r="E228" s="197"/>
      <c r="F228" s="199">
        <v>41103</v>
      </c>
      <c r="G228" s="200">
        <f t="shared" si="57"/>
        <v>10</v>
      </c>
      <c r="H228" s="73"/>
      <c r="I228" s="187" t="str">
        <f>IF(G228=15,VLOOKUP(H228,'Бег 1000 м'!$N$2:$O$194,2,1),IF(G228=14,VLOOKUP(H228,'Бег 1000 м'!$Q$2:$R$194,2,1),IF(G228=13,VLOOKUP(H228,'Бег 1000 м'!$T$2:$U$204,2,1),IF(G228=12,VLOOKUP(H228,'Бег 1000 м'!$W$2:$X$214,2,1),""))))</f>
        <v/>
      </c>
      <c r="J228" s="74">
        <v>5.3</v>
      </c>
      <c r="K228" s="187">
        <v>66</v>
      </c>
      <c r="L228" s="75">
        <v>20</v>
      </c>
      <c r="M228" s="187">
        <v>50</v>
      </c>
      <c r="N228" s="75">
        <v>24</v>
      </c>
      <c r="O228" s="187">
        <v>50</v>
      </c>
      <c r="P228" s="75">
        <v>9</v>
      </c>
      <c r="Q228" s="187">
        <v>32</v>
      </c>
      <c r="R228" s="75">
        <v>168</v>
      </c>
      <c r="S228" s="187">
        <v>48</v>
      </c>
      <c r="T228" s="76">
        <f t="shared" si="58"/>
        <v>246</v>
      </c>
      <c r="U228" s="93">
        <f t="shared" si="61"/>
        <v>6</v>
      </c>
      <c r="W228" s="99"/>
      <c r="X228" s="98"/>
      <c r="Y228" s="167"/>
      <c r="Z228" s="99">
        <f t="shared" si="59"/>
        <v>246</v>
      </c>
      <c r="AA228" s="98">
        <f t="shared" si="60"/>
        <v>6</v>
      </c>
    </row>
    <row r="229" spans="1:27" x14ac:dyDescent="0.25">
      <c r="A229" s="71">
        <v>6</v>
      </c>
      <c r="B229" s="196" t="s">
        <v>288</v>
      </c>
      <c r="C229" s="197" t="s">
        <v>91</v>
      </c>
      <c r="D229" s="198" t="s">
        <v>290</v>
      </c>
      <c r="E229" s="197"/>
      <c r="F229" s="199">
        <v>41273</v>
      </c>
      <c r="G229" s="200">
        <f t="shared" si="57"/>
        <v>10</v>
      </c>
      <c r="H229" s="73"/>
      <c r="I229" s="187" t="str">
        <f>IF(G229=15,VLOOKUP(H229,'Бег 1000 м'!$N$2:$O$194,2,1),IF(G229=14,VLOOKUP(H229,'Бег 1000 м'!$Q$2:$R$194,2,1),IF(G229=13,VLOOKUP(H229,'Бег 1000 м'!$T$2:$U$204,2,1),IF(G229=12,VLOOKUP(H229,'Бег 1000 м'!$W$2:$X$214,2,1),""))))</f>
        <v/>
      </c>
      <c r="J229" s="74">
        <v>5.4</v>
      </c>
      <c r="K229" s="187">
        <v>64</v>
      </c>
      <c r="L229" s="75">
        <v>1</v>
      </c>
      <c r="M229" s="187">
        <v>8</v>
      </c>
      <c r="N229" s="75">
        <v>20</v>
      </c>
      <c r="O229" s="187">
        <v>38</v>
      </c>
      <c r="P229" s="75">
        <v>4</v>
      </c>
      <c r="Q229" s="187">
        <v>17</v>
      </c>
      <c r="R229" s="75">
        <v>154</v>
      </c>
      <c r="S229" s="187">
        <v>34</v>
      </c>
      <c r="T229" s="76">
        <f t="shared" si="58"/>
        <v>161</v>
      </c>
      <c r="U229" s="93">
        <f t="shared" si="61"/>
        <v>31</v>
      </c>
      <c r="W229" s="99"/>
      <c r="X229" s="98"/>
      <c r="Y229" s="167"/>
      <c r="Z229" s="99">
        <f t="shared" si="59"/>
        <v>161</v>
      </c>
      <c r="AA229" s="98">
        <f t="shared" si="60"/>
        <v>31</v>
      </c>
    </row>
    <row r="230" spans="1:27" x14ac:dyDescent="0.25">
      <c r="A230" s="71">
        <v>7</v>
      </c>
      <c r="B230" s="70"/>
      <c r="C230" s="71"/>
      <c r="D230" s="116"/>
      <c r="E230" s="71"/>
      <c r="F230" s="72"/>
      <c r="G230" s="63"/>
      <c r="H230" s="73"/>
      <c r="I230" s="187"/>
      <c r="J230" s="74"/>
      <c r="K230" s="187"/>
      <c r="L230" s="75"/>
      <c r="M230" s="187"/>
      <c r="N230" s="75"/>
      <c r="O230" s="187"/>
      <c r="P230" s="75"/>
      <c r="Q230" s="187"/>
      <c r="R230" s="75"/>
      <c r="S230" s="187"/>
      <c r="T230" s="76"/>
      <c r="U230" s="93"/>
      <c r="W230" s="99"/>
      <c r="X230" s="98"/>
      <c r="Y230" s="167"/>
      <c r="Z230" s="99"/>
      <c r="AA230" s="98"/>
    </row>
    <row r="231" spans="1:27" ht="15.75" thickBot="1" x14ac:dyDescent="0.3">
      <c r="A231" s="71">
        <v>8</v>
      </c>
      <c r="B231" s="70"/>
      <c r="C231" s="71"/>
      <c r="D231" s="71"/>
      <c r="E231" s="71"/>
      <c r="F231" s="72"/>
      <c r="G231" s="63"/>
      <c r="H231" s="73"/>
      <c r="I231" s="187"/>
      <c r="J231" s="74"/>
      <c r="K231" s="187"/>
      <c r="L231" s="75"/>
      <c r="M231" s="187"/>
      <c r="N231" s="75"/>
      <c r="O231" s="187"/>
      <c r="P231" s="75"/>
      <c r="Q231" s="187"/>
      <c r="R231" s="75"/>
      <c r="S231" s="187"/>
      <c r="T231" s="76"/>
      <c r="U231" s="93"/>
      <c r="W231" s="99"/>
      <c r="X231" s="98"/>
      <c r="Y231" s="167"/>
      <c r="Z231" s="99"/>
      <c r="AA231" s="98"/>
    </row>
    <row r="232" spans="1:27" ht="24.95" customHeight="1" thickBot="1" x14ac:dyDescent="0.3">
      <c r="O232" s="210" t="s">
        <v>198</v>
      </c>
      <c r="P232" s="211"/>
      <c r="Q232" s="211"/>
      <c r="R232" s="211"/>
      <c r="S232" s="89"/>
      <c r="T232" s="88">
        <f>SUM(LARGE(T224:T231,{1,2,3,4,5}))</f>
        <v>1021</v>
      </c>
      <c r="W232" s="99"/>
      <c r="X232" s="98"/>
      <c r="Y232" s="167"/>
      <c r="Z232" s="99"/>
      <c r="AA232" s="98"/>
    </row>
    <row r="233" spans="1:27" ht="15.75" thickBot="1" x14ac:dyDescent="0.3">
      <c r="W233" s="99"/>
      <c r="X233" s="98"/>
      <c r="Y233" s="167"/>
      <c r="Z233" s="99"/>
      <c r="AA233" s="98"/>
    </row>
    <row r="234" spans="1:27" ht="21.75" thickBot="1" x14ac:dyDescent="0.35">
      <c r="B234" s="212" t="s">
        <v>37</v>
      </c>
      <c r="C234" s="213"/>
      <c r="D234" s="90">
        <f>T219+T232</f>
        <v>1894</v>
      </c>
      <c r="H234" s="189" t="s">
        <v>7</v>
      </c>
      <c r="I234" s="87"/>
      <c r="J234" s="90">
        <f>многоборье!E13</f>
        <v>3</v>
      </c>
      <c r="K234" s="214" t="s">
        <v>183</v>
      </c>
      <c r="L234" s="215"/>
      <c r="W234" s="99"/>
      <c r="X234" s="98"/>
      <c r="Y234" s="167"/>
      <c r="Z234" s="99"/>
      <c r="AA234" s="98"/>
    </row>
    <row r="235" spans="1:27" ht="21" customHeight="1" x14ac:dyDescent="0.25">
      <c r="W235" s="99"/>
      <c r="X235" s="98"/>
      <c r="Y235" s="167"/>
      <c r="Z235" s="99"/>
      <c r="AA235" s="98"/>
    </row>
    <row r="236" spans="1:27" ht="20.100000000000001" customHeight="1" x14ac:dyDescent="0.3">
      <c r="A236" s="221" t="s">
        <v>39</v>
      </c>
      <c r="B236" s="221"/>
      <c r="C236" s="221"/>
      <c r="D236" s="221"/>
      <c r="E236" s="221"/>
      <c r="F236" s="221"/>
      <c r="G236" s="221"/>
      <c r="H236" s="221"/>
      <c r="I236" s="221"/>
      <c r="J236" s="221"/>
      <c r="K236" s="221"/>
      <c r="L236" s="221"/>
      <c r="M236" s="221"/>
      <c r="N236" s="221"/>
      <c r="O236" s="221"/>
      <c r="P236" s="221"/>
      <c r="Q236" s="221"/>
      <c r="R236" s="221"/>
      <c r="S236" s="221"/>
      <c r="T236" s="221"/>
      <c r="U236" s="166">
        <v>8</v>
      </c>
      <c r="X236" s="98"/>
      <c r="AA236" s="98"/>
    </row>
    <row r="237" spans="1:27" ht="20.100000000000001" customHeight="1" x14ac:dyDescent="0.3">
      <c r="A237" s="221" t="s">
        <v>41</v>
      </c>
      <c r="B237" s="221"/>
      <c r="C237" s="221"/>
      <c r="D237" s="221"/>
      <c r="E237" s="221"/>
      <c r="F237" s="221"/>
      <c r="G237" s="221"/>
      <c r="H237" s="221"/>
      <c r="I237" s="221"/>
      <c r="J237" s="221"/>
      <c r="K237" s="221"/>
      <c r="L237" s="221"/>
      <c r="M237" s="221"/>
      <c r="N237" s="221"/>
      <c r="O237" s="221"/>
      <c r="P237" s="221"/>
      <c r="Q237" s="221"/>
      <c r="R237" s="221"/>
      <c r="S237" s="221"/>
      <c r="T237" s="221"/>
      <c r="X237" s="98"/>
      <c r="AA237" s="98"/>
    </row>
    <row r="238" spans="1:27" ht="20.100000000000001" customHeight="1" x14ac:dyDescent="0.3">
      <c r="A238" s="81"/>
      <c r="B238" s="81"/>
      <c r="C238" s="81"/>
      <c r="D238" s="86" t="s">
        <v>73</v>
      </c>
      <c r="E238" s="86"/>
      <c r="F238" s="222" t="s">
        <v>293</v>
      </c>
      <c r="G238" s="223"/>
      <c r="H238" s="223"/>
      <c r="I238" s="223"/>
      <c r="J238" s="223"/>
      <c r="K238" s="223"/>
      <c r="L238" s="223"/>
      <c r="M238" s="223"/>
      <c r="N238" s="223"/>
      <c r="O238" s="223"/>
      <c r="P238" s="223"/>
      <c r="Q238" s="223"/>
      <c r="R238" s="223"/>
      <c r="S238" s="81"/>
      <c r="T238" s="81"/>
      <c r="W238" s="192"/>
      <c r="X238" s="98"/>
      <c r="Y238" s="192"/>
      <c r="Z238" s="192"/>
      <c r="AA238" s="98"/>
    </row>
    <row r="239" spans="1:27" ht="9" customHeight="1" x14ac:dyDescent="0.25">
      <c r="M239" s="30"/>
      <c r="X239" s="98"/>
      <c r="AA239" s="98"/>
    </row>
    <row r="240" spans="1:27" ht="15" customHeight="1" x14ac:dyDescent="0.25">
      <c r="B240" s="8">
        <f>B5</f>
        <v>45079</v>
      </c>
      <c r="C240" s="8"/>
      <c r="D240" s="8"/>
      <c r="E240" s="8"/>
      <c r="L240" s="85" t="s">
        <v>38</v>
      </c>
      <c r="O240" s="85"/>
      <c r="Q240" s="85"/>
      <c r="R240" s="85"/>
      <c r="X240" s="98"/>
      <c r="AA240" s="98"/>
    </row>
    <row r="241" spans="1:27" ht="16.5" customHeight="1" x14ac:dyDescent="0.25">
      <c r="A241" s="224" t="s">
        <v>0</v>
      </c>
      <c r="B241" s="225" t="s">
        <v>1</v>
      </c>
      <c r="C241" s="226" t="s">
        <v>34</v>
      </c>
      <c r="D241" s="229" t="s">
        <v>30</v>
      </c>
      <c r="E241" s="229" t="s">
        <v>31</v>
      </c>
      <c r="F241" s="224" t="s">
        <v>3</v>
      </c>
      <c r="G241" s="229" t="s">
        <v>8</v>
      </c>
      <c r="H241" s="225" t="s">
        <v>21</v>
      </c>
      <c r="I241" s="225"/>
      <c r="J241" s="232" t="s">
        <v>190</v>
      </c>
      <c r="K241" s="232"/>
      <c r="L241" s="216" t="s">
        <v>4</v>
      </c>
      <c r="M241" s="217"/>
      <c r="N241" s="220" t="s">
        <v>189</v>
      </c>
      <c r="O241" s="220"/>
      <c r="P241" s="216" t="s">
        <v>5</v>
      </c>
      <c r="Q241" s="217"/>
      <c r="R241" s="220" t="s">
        <v>23</v>
      </c>
      <c r="S241" s="220"/>
      <c r="T241" s="209" t="s">
        <v>42</v>
      </c>
      <c r="U241" s="209" t="s">
        <v>43</v>
      </c>
      <c r="W241" s="193"/>
      <c r="X241" s="98"/>
      <c r="Y241" s="92"/>
      <c r="Z241" s="193"/>
      <c r="AA241" s="98"/>
    </row>
    <row r="242" spans="1:27" ht="23.25" customHeight="1" x14ac:dyDescent="0.25">
      <c r="A242" s="224"/>
      <c r="B242" s="225"/>
      <c r="C242" s="227"/>
      <c r="D242" s="230"/>
      <c r="E242" s="230"/>
      <c r="F242" s="224"/>
      <c r="G242" s="230"/>
      <c r="H242" s="225"/>
      <c r="I242" s="225"/>
      <c r="J242" s="232"/>
      <c r="K242" s="232"/>
      <c r="L242" s="218"/>
      <c r="M242" s="219"/>
      <c r="N242" s="220"/>
      <c r="O242" s="220"/>
      <c r="P242" s="218"/>
      <c r="Q242" s="219"/>
      <c r="R242" s="220"/>
      <c r="S242" s="220"/>
      <c r="T242" s="209"/>
      <c r="U242" s="209"/>
      <c r="W242" s="194"/>
      <c r="X242" s="98"/>
      <c r="Y242" s="92"/>
      <c r="Z242" s="194"/>
      <c r="AA242" s="98"/>
    </row>
    <row r="243" spans="1:27" x14ac:dyDescent="0.25">
      <c r="A243" s="224"/>
      <c r="B243" s="225"/>
      <c r="C243" s="228"/>
      <c r="D243" s="231"/>
      <c r="E243" s="231"/>
      <c r="F243" s="224"/>
      <c r="G243" s="231"/>
      <c r="H243" s="187" t="s">
        <v>32</v>
      </c>
      <c r="I243" s="187" t="s">
        <v>9</v>
      </c>
      <c r="J243" s="190" t="s">
        <v>32</v>
      </c>
      <c r="K243" s="190" t="s">
        <v>9</v>
      </c>
      <c r="L243" s="190" t="s">
        <v>32</v>
      </c>
      <c r="M243" s="190" t="s">
        <v>9</v>
      </c>
      <c r="N243" s="190" t="s">
        <v>32</v>
      </c>
      <c r="O243" s="190" t="s">
        <v>9</v>
      </c>
      <c r="P243" s="190" t="s">
        <v>32</v>
      </c>
      <c r="Q243" s="190" t="s">
        <v>9</v>
      </c>
      <c r="R243" s="190" t="s">
        <v>32</v>
      </c>
      <c r="S243" s="190" t="s">
        <v>9</v>
      </c>
      <c r="T243" s="209"/>
      <c r="U243" s="209"/>
      <c r="W243" s="195"/>
      <c r="X243" s="98"/>
      <c r="Y243" s="92"/>
      <c r="Z243" s="195"/>
      <c r="AA243" s="98"/>
    </row>
    <row r="244" spans="1:27" ht="15.75" customHeight="1" x14ac:dyDescent="0.25">
      <c r="A244" s="71">
        <v>1</v>
      </c>
      <c r="B244" s="70" t="s">
        <v>295</v>
      </c>
      <c r="C244" s="71" t="s">
        <v>90</v>
      </c>
      <c r="D244" s="116" t="s">
        <v>294</v>
      </c>
      <c r="E244" s="71"/>
      <c r="F244" s="72">
        <v>40819</v>
      </c>
      <c r="G244" s="63">
        <f>DATEDIF(F244,$B$5,"y")</f>
        <v>11</v>
      </c>
      <c r="H244" s="73"/>
      <c r="I244" s="187" t="str">
        <f>IF(G244=15,VLOOKUP(H244,'Бег 1000 м'!$A$2:$B$200,2,1),IF(G244=14,VLOOKUP(H244,'Бег 1000 м'!$D$2:$E$200,2,1),IF(G244=13,VLOOKUP(H244,'Бег 1000 м'!$G$2:$H$200,2,1),IF(G244=12,VLOOKUP(H244,'Бег 1000 м'!$J$2:$K$200,2,1),""))))</f>
        <v/>
      </c>
      <c r="J244" s="74">
        <v>5.5</v>
      </c>
      <c r="K244" s="187">
        <f>IF(G244=12,VLOOKUP(J244,'Бег 30 м'!$B$2:$C$74,2,1),IF(G244=11,VLOOKUP(J244,'Бег 30 м'!$E$2:$F$74,2,1),""))</f>
        <v>40</v>
      </c>
      <c r="L244" s="75">
        <v>3</v>
      </c>
      <c r="M244" s="187">
        <f>IF(G244=15,VLOOKUP(L244,'Подт Отж'!$A$2:$B$72,2,1),IF(G244=14,VLOOKUP(L244,'Подт Отж'!$D$2:$E$72,2,1),IF(G244=13,VLOOKUP(L244,'Подт Отж'!$G$2:$H$72,2,1),IF(G244=12,VLOOKUP(L244,'Подт Отж'!$J$2:$K$72,2,1),IF(G244=11,VLOOKUP(L244,'Подт Отж'!$M$2:$N$72,2,1),""))))
)</f>
        <v>21</v>
      </c>
      <c r="N244" s="75">
        <v>24</v>
      </c>
      <c r="O244" s="187">
        <f>IF(G244=15,VLOOKUP(N244,'Подъем туловища'!$A$2:$B$72,2,1),IF(G244=14,VLOOKUP(N244,'Подъем туловища'!$D$2:$E$72,2,1),IF(G244=13,VLOOKUP(N244,'Подъем туловища'!$G$2:$H$72,2,1),IF(G244=12,VLOOKUP(N244,'Подъем туловища'!$J$2:$K$72,2,1),IF(G244=11,VLOOKUP(N244,'Подъем туловища'!$M$2:$N$72,2,1),"")))))</f>
        <v>37</v>
      </c>
      <c r="P244" s="75">
        <v>3</v>
      </c>
      <c r="Q244" s="187">
        <f>IF(G244=15,VLOOKUP(P244,'Наклон вперед'!$A$2:$B$72,2,1),IF(G244=14,VLOOKUP(P244,'Наклон вперед'!$D$2:$E$72,2,1),IF(G244=13,VLOOKUP(P244,'Наклон вперед'!$G$2:$H$72,2,1),IF(G244=12,VLOOKUP(P244,'Наклон вперед'!$J$2:$K$72,2,1),IF(G244=11,VLOOKUP(P244,'Наклон вперед'!$M$2:$N$72,2,1),"")))))</f>
        <v>18</v>
      </c>
      <c r="R244" s="75">
        <v>175</v>
      </c>
      <c r="S244" s="187">
        <f>IF(G244=15,VLOOKUP(R244,'Прыжок с места'!$A$2:$B$72,2,1),IF(G244=14,VLOOKUP(R244,'Прыжок с места'!$D$2:$E$72,2,1),IF(G244=13,VLOOKUP(R244,'Прыжок с места'!$G$2:$H$72,2,1),IF(G244=12,VLOOKUP(R244,'Прыжок с места'!$J$2:$K$72,2,1),IF(G244=11,VLOOKUP(R244,'Прыжок с места'!$M$2:$N$72,2,1),"")))))</f>
        <v>27</v>
      </c>
      <c r="T244" s="76">
        <f t="shared" ref="T244:T249" si="62">SUM(I244,K244,M244,O244,Q244,S244,)</f>
        <v>143</v>
      </c>
      <c r="U244" s="93">
        <f>X244</f>
        <v>30</v>
      </c>
      <c r="W244" s="99">
        <f>T244</f>
        <v>143</v>
      </c>
      <c r="X244" s="98">
        <f t="shared" si="53"/>
        <v>30</v>
      </c>
      <c r="Y244" s="167"/>
      <c r="Z244" s="99"/>
      <c r="AA244" s="98"/>
    </row>
    <row r="245" spans="1:27" x14ac:dyDescent="0.25">
      <c r="A245" s="71">
        <v>2</v>
      </c>
      <c r="B245" s="70" t="s">
        <v>296</v>
      </c>
      <c r="C245" s="71" t="s">
        <v>90</v>
      </c>
      <c r="D245" s="116" t="s">
        <v>294</v>
      </c>
      <c r="E245" s="71"/>
      <c r="F245" s="72">
        <v>40815</v>
      </c>
      <c r="G245" s="63">
        <f t="shared" ref="G245:G249" si="63">DATEDIF(F245,$B$5,"y")</f>
        <v>11</v>
      </c>
      <c r="H245" s="73"/>
      <c r="I245" s="187" t="str">
        <f>IF(G245=15,VLOOKUP(H245,'Бег 1000 м'!$A$2:$B$200,2,1),IF(G245=14,VLOOKUP(H245,'Бег 1000 м'!$D$2:$E$200,2,1),IF(G245=13,VLOOKUP(H245,'Бег 1000 м'!$G$2:$H$200,2,1),IF(G245=12,VLOOKUP(H245,'Бег 1000 м'!$J$2:$K$200,2,1),""))))</f>
        <v/>
      </c>
      <c r="J245" s="74">
        <v>5.3</v>
      </c>
      <c r="K245" s="187">
        <f>IF(G245=12,VLOOKUP(J245,'Бег 30 м'!$B$2:$C$74,2,1),IF(G245=11,VLOOKUP(J245,'Бег 30 м'!$E$2:$F$74,2,1),""))</f>
        <v>50</v>
      </c>
      <c r="L245" s="75">
        <v>0</v>
      </c>
      <c r="M245" s="187">
        <f>IF(G245=15,VLOOKUP(L245,'Подт Отж'!$A$2:$B$72,2,1),IF(G245=14,VLOOKUP(L245,'Подт Отж'!$D$2:$E$72,2,1),IF(G245=13,VLOOKUP(L245,'Подт Отж'!$G$2:$H$72,2,1),IF(G245=12,VLOOKUP(L245,'Подт Отж'!$J$2:$K$72,2,1),IF(G245=11,VLOOKUP(L245,'Подт Отж'!$M$2:$N$72,2,1),""))))
)</f>
        <v>0</v>
      </c>
      <c r="N245" s="75">
        <v>24</v>
      </c>
      <c r="O245" s="187">
        <f>IF(G245=15,VLOOKUP(N245,'Подъем туловища'!$A$2:$B$72,2,1),IF(G245=14,VLOOKUP(N245,'Подъем туловища'!$D$2:$E$72,2,1),IF(G245=13,VLOOKUP(N245,'Подъем туловища'!$G$2:$H$72,2,1),IF(G245=12,VLOOKUP(N245,'Подъем туловища'!$J$2:$K$72,2,1),IF(G245=11,VLOOKUP(N245,'Подъем туловища'!$M$2:$N$72,2,1),"")))))</f>
        <v>37</v>
      </c>
      <c r="P245" s="75">
        <v>-2</v>
      </c>
      <c r="Q245" s="187">
        <f>IF(G245=15,VLOOKUP(P245,'Наклон вперед'!$A$2:$B$72,2,1),IF(G245=14,VLOOKUP(P245,'Наклон вперед'!$D$2:$E$72,2,1),IF(G245=13,VLOOKUP(P245,'Наклон вперед'!$G$2:$H$72,2,1),IF(G245=12,VLOOKUP(P245,'Наклон вперед'!$J$2:$K$72,2,1),IF(G245=11,VLOOKUP(P245,'Наклон вперед'!$M$2:$N$72,2,1),"")))))</f>
        <v>5</v>
      </c>
      <c r="R245" s="75">
        <v>165</v>
      </c>
      <c r="S245" s="187">
        <f>IF(G245=15,VLOOKUP(R245,'Прыжок с места'!$A$2:$B$72,2,1),IF(G245=14,VLOOKUP(R245,'Прыжок с места'!$D$2:$E$72,2,1),IF(G245=13,VLOOKUP(R245,'Прыжок с места'!$G$2:$H$72,2,1),IF(G245=12,VLOOKUP(R245,'Прыжок с места'!$J$2:$K$72,2,1),IF(G245=11,VLOOKUP(R245,'Прыжок с места'!$M$2:$N$72,2,1),"")))))</f>
        <v>22</v>
      </c>
      <c r="T245" s="76">
        <f t="shared" si="62"/>
        <v>114</v>
      </c>
      <c r="U245" s="93">
        <f t="shared" ref="U245:U249" si="64">X245</f>
        <v>47</v>
      </c>
      <c r="W245" s="99">
        <f t="shared" ref="W245:W249" si="65">T245</f>
        <v>114</v>
      </c>
      <c r="X245" s="98">
        <f t="shared" si="53"/>
        <v>47</v>
      </c>
      <c r="Y245" s="167"/>
      <c r="Z245" s="99"/>
      <c r="AA245" s="98"/>
    </row>
    <row r="246" spans="1:27" x14ac:dyDescent="0.25">
      <c r="A246" s="71">
        <v>3</v>
      </c>
      <c r="B246" s="70" t="s">
        <v>297</v>
      </c>
      <c r="C246" s="71" t="s">
        <v>90</v>
      </c>
      <c r="D246" s="116" t="s">
        <v>294</v>
      </c>
      <c r="E246" s="71"/>
      <c r="F246" s="72">
        <v>40613</v>
      </c>
      <c r="G246" s="63">
        <f t="shared" si="63"/>
        <v>12</v>
      </c>
      <c r="H246" s="73"/>
      <c r="I246" s="187">
        <f>IF(G246=15,VLOOKUP(H246,'Бег 1000 м'!$A$2:$B$200,2,1),IF(G246=14,VLOOKUP(H246,'Бег 1000 м'!$D$2:$E$200,2,1),IF(G246=13,VLOOKUP(H246,'Бег 1000 м'!$G$2:$H$200,2,1),IF(G246=12,VLOOKUP(H246,'Бег 1000 м'!$J$2:$K$200,2,1),""))))</f>
        <v>0</v>
      </c>
      <c r="J246" s="74">
        <v>5.0999999999999996</v>
      </c>
      <c r="K246" s="187">
        <f>IF(G246=12,VLOOKUP(J246,'Бег 30 м'!$B$2:$C$74,2,1),IF(G246=11,VLOOKUP(J246,'Бег 30 м'!$E$2:$F$74,2,1),""))</f>
        <v>50</v>
      </c>
      <c r="L246" s="75">
        <v>0</v>
      </c>
      <c r="M246" s="187">
        <f>IF(G246=15,VLOOKUP(L246,'Подт Отж'!$A$2:$B$72,2,1),IF(G246=14,VLOOKUP(L246,'Подт Отж'!$D$2:$E$72,2,1),IF(G246=13,VLOOKUP(L246,'Подт Отж'!$G$2:$H$72,2,1),IF(G246=12,VLOOKUP(L246,'Подт Отж'!$J$2:$K$72,2,1),IF(G246=11,VLOOKUP(L246,'Подт Отж'!$M$2:$N$72,2,1),""))))
)</f>
        <v>0</v>
      </c>
      <c r="N246" s="75">
        <v>31</v>
      </c>
      <c r="O246" s="187">
        <f>IF(G246=15,VLOOKUP(N246,'Подъем туловища'!$A$2:$B$72,2,1),IF(G246=14,VLOOKUP(N246,'Подъем туловища'!$D$2:$E$72,2,1),IF(G246=13,VLOOKUP(N246,'Подъем туловища'!$G$2:$H$72,2,1),IF(G246=12,VLOOKUP(N246,'Подъем туловища'!$J$2:$K$72,2,1),IF(G246=11,VLOOKUP(N246,'Подъем туловища'!$M$2:$N$72,2,1),"")))))</f>
        <v>47</v>
      </c>
      <c r="P246" s="75">
        <v>1</v>
      </c>
      <c r="Q246" s="187">
        <f>IF(G246=15,VLOOKUP(P246,'Наклон вперед'!$A$2:$B$72,2,1),IF(G246=14,VLOOKUP(P246,'Наклон вперед'!$D$2:$E$72,2,1),IF(G246=13,VLOOKUP(P246,'Наклон вперед'!$G$2:$H$72,2,1),IF(G246=12,VLOOKUP(P246,'Наклон вперед'!$J$2:$K$72,2,1),IF(G246=11,VLOOKUP(P246,'Наклон вперед'!$M$2:$N$72,2,1),"")))))</f>
        <v>12</v>
      </c>
      <c r="R246" s="75">
        <v>165</v>
      </c>
      <c r="S246" s="187">
        <f>IF(G246=15,VLOOKUP(R246,'Прыжок с места'!$A$2:$B$72,2,1),IF(G246=14,VLOOKUP(R246,'Прыжок с места'!$D$2:$E$72,2,1),IF(G246=13,VLOOKUP(R246,'Прыжок с места'!$G$2:$H$72,2,1),IF(G246=12,VLOOKUP(R246,'Прыжок с места'!$J$2:$K$72,2,1),IF(G246=11,VLOOKUP(R246,'Прыжок с места'!$M$2:$N$72,2,1),"")))))</f>
        <v>17</v>
      </c>
      <c r="T246" s="76">
        <f t="shared" si="62"/>
        <v>126</v>
      </c>
      <c r="U246" s="93">
        <f t="shared" si="64"/>
        <v>41</v>
      </c>
      <c r="W246" s="99">
        <f t="shared" si="65"/>
        <v>126</v>
      </c>
      <c r="X246" s="98">
        <f t="shared" si="53"/>
        <v>41</v>
      </c>
      <c r="Y246" s="167"/>
      <c r="Z246" s="99"/>
      <c r="AA246" s="98"/>
    </row>
    <row r="247" spans="1:27" x14ac:dyDescent="0.25">
      <c r="A247" s="71">
        <v>4</v>
      </c>
      <c r="B247" s="70" t="s">
        <v>298</v>
      </c>
      <c r="C247" s="71" t="s">
        <v>90</v>
      </c>
      <c r="D247" s="116" t="s">
        <v>294</v>
      </c>
      <c r="E247" s="71"/>
      <c r="F247" s="72">
        <v>40579</v>
      </c>
      <c r="G247" s="63">
        <f t="shared" si="63"/>
        <v>12</v>
      </c>
      <c r="H247" s="73"/>
      <c r="I247" s="187">
        <f>IF(G247=15,VLOOKUP(H247,'Бег 1000 м'!$A$2:$B$200,2,1),IF(G247=14,VLOOKUP(H247,'Бег 1000 м'!$D$2:$E$200,2,1),IF(G247=13,VLOOKUP(H247,'Бег 1000 м'!$G$2:$H$200,2,1),IF(G247=12,VLOOKUP(H247,'Бег 1000 м'!$J$2:$K$200,2,1),""))))</f>
        <v>0</v>
      </c>
      <c r="J247" s="74">
        <v>5.4</v>
      </c>
      <c r="K247" s="187">
        <f>IF(G247=12,VLOOKUP(J247,'Бег 30 м'!$B$2:$C$74,2,1),IF(G247=11,VLOOKUP(J247,'Бег 30 м'!$E$2:$F$74,2,1),""))</f>
        <v>35</v>
      </c>
      <c r="L247" s="75">
        <v>0</v>
      </c>
      <c r="M247" s="187">
        <f>IF(G247=15,VLOOKUP(L247,'Подт Отж'!$A$2:$B$72,2,1),IF(G247=14,VLOOKUP(L247,'Подт Отж'!$D$2:$E$72,2,1),IF(G247=13,VLOOKUP(L247,'Подт Отж'!$G$2:$H$72,2,1),IF(G247=12,VLOOKUP(L247,'Подт Отж'!$J$2:$K$72,2,1),IF(G247=11,VLOOKUP(L247,'Подт Отж'!$M$2:$N$72,2,1),""))))
)</f>
        <v>0</v>
      </c>
      <c r="N247" s="75">
        <v>22</v>
      </c>
      <c r="O247" s="187">
        <f>IF(G247=15,VLOOKUP(N247,'Подъем туловища'!$A$2:$B$72,2,1),IF(G247=14,VLOOKUP(N247,'Подъем туловища'!$D$2:$E$72,2,1),IF(G247=13,VLOOKUP(N247,'Подъем туловища'!$G$2:$H$72,2,1),IF(G247=12,VLOOKUP(N247,'Подъем туловища'!$J$2:$K$72,2,1),IF(G247=11,VLOOKUP(N247,'Подъем туловища'!$M$2:$N$72,2,1),"")))))</f>
        <v>28</v>
      </c>
      <c r="P247" s="75">
        <v>4</v>
      </c>
      <c r="Q247" s="187">
        <f>IF(G247=15,VLOOKUP(P247,'Наклон вперед'!$A$2:$B$72,2,1),IF(G247=14,VLOOKUP(P247,'Наклон вперед'!$D$2:$E$72,2,1),IF(G247=13,VLOOKUP(P247,'Наклон вперед'!$G$2:$H$72,2,1),IF(G247=12,VLOOKUP(P247,'Наклон вперед'!$J$2:$K$72,2,1),IF(G247=11,VLOOKUP(P247,'Наклон вперед'!$M$2:$N$72,2,1),"")))))</f>
        <v>18</v>
      </c>
      <c r="R247" s="75">
        <v>158</v>
      </c>
      <c r="S247" s="187">
        <f>IF(G247=15,VLOOKUP(R247,'Прыжок с места'!$A$2:$B$72,2,1),IF(G247=14,VLOOKUP(R247,'Прыжок с места'!$D$2:$E$72,2,1),IF(G247=13,VLOOKUP(R247,'Прыжок с места'!$G$2:$H$72,2,1),IF(G247=12,VLOOKUP(R247,'Прыжок с места'!$J$2:$K$72,2,1),IF(G247=11,VLOOKUP(R247,'Прыжок с места'!$M$2:$N$72,2,1),"")))))</f>
        <v>14</v>
      </c>
      <c r="T247" s="76">
        <f t="shared" si="62"/>
        <v>95</v>
      </c>
      <c r="U247" s="93">
        <f t="shared" si="64"/>
        <v>51</v>
      </c>
      <c r="W247" s="99">
        <f t="shared" si="65"/>
        <v>95</v>
      </c>
      <c r="X247" s="98">
        <f t="shared" si="53"/>
        <v>51</v>
      </c>
      <c r="Y247" s="167"/>
      <c r="Z247" s="99"/>
      <c r="AA247" s="98"/>
    </row>
    <row r="248" spans="1:27" x14ac:dyDescent="0.25">
      <c r="A248" s="71">
        <v>5</v>
      </c>
      <c r="B248" s="70" t="s">
        <v>318</v>
      </c>
      <c r="C248" s="71" t="s">
        <v>90</v>
      </c>
      <c r="D248" s="116" t="s">
        <v>294</v>
      </c>
      <c r="E248" s="71"/>
      <c r="F248" s="72">
        <v>40884</v>
      </c>
      <c r="G248" s="63">
        <f t="shared" si="63"/>
        <v>11</v>
      </c>
      <c r="H248" s="73"/>
      <c r="I248" s="187" t="str">
        <f>IF(G248=15,VLOOKUP(H248,'Бег 1000 м'!$A$2:$B$200,2,1),IF(G248=14,VLOOKUP(H248,'Бег 1000 м'!$D$2:$E$200,2,1),IF(G248=13,VLOOKUP(H248,'Бег 1000 м'!$G$2:$H$200,2,1),IF(G248=12,VLOOKUP(H248,'Бег 1000 м'!$J$2:$K$200,2,1),""))))</f>
        <v/>
      </c>
      <c r="J248" s="74">
        <v>5</v>
      </c>
      <c r="K248" s="187">
        <f>IF(G248=12,VLOOKUP(J248,'Бег 30 м'!$B$2:$C$74,2,1),IF(G248=11,VLOOKUP(J248,'Бег 30 м'!$E$2:$F$74,2,1),""))</f>
        <v>60</v>
      </c>
      <c r="L248" s="75">
        <v>5</v>
      </c>
      <c r="M248" s="187">
        <f>IF(G248=15,VLOOKUP(L248,'Подт Отж'!$A$2:$B$72,2,1),IF(G248=14,VLOOKUP(L248,'Подт Отж'!$D$2:$E$72,2,1),IF(G248=13,VLOOKUP(L248,'Подт Отж'!$G$2:$H$72,2,1),IF(G248=12,VLOOKUP(L248,'Подт Отж'!$J$2:$K$72,2,1),IF(G248=11,VLOOKUP(L248,'Подт Отж'!$M$2:$N$72,2,1),""))))
)</f>
        <v>29</v>
      </c>
      <c r="N248" s="75">
        <v>28</v>
      </c>
      <c r="O248" s="187">
        <f>IF(G248=15,VLOOKUP(N248,'Подъем туловища'!$A$2:$B$72,2,1),IF(G248=14,VLOOKUP(N248,'Подъем туловища'!$D$2:$E$72,2,1),IF(G248=13,VLOOKUP(N248,'Подъем туловища'!$G$2:$H$72,2,1),IF(G248=12,VLOOKUP(N248,'Подъем туловища'!$J$2:$K$72,2,1),IF(G248=11,VLOOKUP(N248,'Подъем туловища'!$M$2:$N$72,2,1),"")))))</f>
        <v>45</v>
      </c>
      <c r="P248" s="75">
        <v>7</v>
      </c>
      <c r="Q248" s="187">
        <f>IF(G248=15,VLOOKUP(P248,'Наклон вперед'!$A$2:$B$72,2,1),IF(G248=14,VLOOKUP(P248,'Наклон вперед'!$D$2:$E$72,2,1),IF(G248=13,VLOOKUP(P248,'Наклон вперед'!$G$2:$H$72,2,1),IF(G248=12,VLOOKUP(P248,'Наклон вперед'!$J$2:$K$72,2,1),IF(G248=11,VLOOKUP(P248,'Наклон вперед'!$M$2:$N$72,2,1),"")))))</f>
        <v>30</v>
      </c>
      <c r="R248" s="75">
        <v>180</v>
      </c>
      <c r="S248" s="187">
        <f>IF(G248=15,VLOOKUP(R248,'Прыжок с места'!$A$2:$B$72,2,1),IF(G248=14,VLOOKUP(R248,'Прыжок с места'!$D$2:$E$72,2,1),IF(G248=13,VLOOKUP(R248,'Прыжок с места'!$G$2:$H$72,2,1),IF(G248=12,VLOOKUP(R248,'Прыжок с места'!$J$2:$K$72,2,1),IF(G248=11,VLOOKUP(R248,'Прыжок с места'!$M$2:$N$72,2,1),"")))))</f>
        <v>30</v>
      </c>
      <c r="T248" s="76">
        <f t="shared" si="62"/>
        <v>194</v>
      </c>
      <c r="U248" s="93">
        <f t="shared" si="64"/>
        <v>11</v>
      </c>
      <c r="W248" s="99">
        <f t="shared" si="65"/>
        <v>194</v>
      </c>
      <c r="X248" s="98">
        <f t="shared" si="53"/>
        <v>11</v>
      </c>
      <c r="Y248" s="167"/>
      <c r="Z248" s="99"/>
      <c r="AA248" s="98"/>
    </row>
    <row r="249" spans="1:27" x14ac:dyDescent="0.25">
      <c r="A249" s="71">
        <v>6</v>
      </c>
      <c r="B249" s="70" t="s">
        <v>319</v>
      </c>
      <c r="C249" s="71" t="s">
        <v>90</v>
      </c>
      <c r="D249" s="116" t="s">
        <v>294</v>
      </c>
      <c r="E249" s="71"/>
      <c r="F249" s="72">
        <v>40776</v>
      </c>
      <c r="G249" s="63">
        <f t="shared" si="63"/>
        <v>11</v>
      </c>
      <c r="H249" s="73"/>
      <c r="I249" s="187" t="str">
        <f>IF(G249=15,VLOOKUP(H249,'Бег 1000 м'!$A$2:$B$200,2,1),IF(G249=14,VLOOKUP(H249,'Бег 1000 м'!$D$2:$E$200,2,1),IF(G249=13,VLOOKUP(H249,'Бег 1000 м'!$G$2:$H$200,2,1),IF(G249=12,VLOOKUP(H249,'Бег 1000 м'!$J$2:$K$200,2,1),""))))</f>
        <v/>
      </c>
      <c r="J249" s="74">
        <v>5.4</v>
      </c>
      <c r="K249" s="187">
        <f>IF(G249=12,VLOOKUP(J249,'Бег 30 м'!$B$2:$C$74,2,1),IF(G249=11,VLOOKUP(J249,'Бег 30 м'!$E$2:$F$74,2,1),""))</f>
        <v>45</v>
      </c>
      <c r="L249" s="75">
        <v>0</v>
      </c>
      <c r="M249" s="187">
        <f>IF(G249=15,VLOOKUP(L249,'Подт Отж'!$A$2:$B$72,2,1),IF(G249=14,VLOOKUP(L249,'Подт Отж'!$D$2:$E$72,2,1),IF(G249=13,VLOOKUP(L249,'Подт Отж'!$G$2:$H$72,2,1),IF(G249=12,VLOOKUP(L249,'Подт Отж'!$J$2:$K$72,2,1),IF(G249=11,VLOOKUP(L249,'Подт Отж'!$M$2:$N$72,2,1),""))))
)</f>
        <v>0</v>
      </c>
      <c r="N249" s="75">
        <v>27</v>
      </c>
      <c r="O249" s="187">
        <f>IF(G249=15,VLOOKUP(N249,'Подъем туловища'!$A$2:$B$72,2,1),IF(G249=14,VLOOKUP(N249,'Подъем туловища'!$D$2:$E$72,2,1),IF(G249=13,VLOOKUP(N249,'Подъем туловища'!$G$2:$H$72,2,1),IF(G249=12,VLOOKUP(N249,'Подъем туловища'!$J$2:$K$72,2,1),IF(G249=11,VLOOKUP(N249,'Подъем туловища'!$M$2:$N$72,2,1),"")))))</f>
        <v>43</v>
      </c>
      <c r="P249" s="75">
        <v>8</v>
      </c>
      <c r="Q249" s="187">
        <f>IF(G249=15,VLOOKUP(P249,'Наклон вперед'!$A$2:$B$72,2,1),IF(G249=14,VLOOKUP(P249,'Наклон вперед'!$D$2:$E$72,2,1),IF(G249=13,VLOOKUP(P249,'Наклон вперед'!$G$2:$H$72,2,1),IF(G249=12,VLOOKUP(P249,'Наклон вперед'!$J$2:$K$72,2,1),IF(G249=11,VLOOKUP(P249,'Наклон вперед'!$M$2:$N$72,2,1),"")))))</f>
        <v>34</v>
      </c>
      <c r="R249" s="75">
        <v>155</v>
      </c>
      <c r="S249" s="187">
        <f>IF(G249=15,VLOOKUP(R249,'Прыжок с места'!$A$2:$B$72,2,1),IF(G249=14,VLOOKUP(R249,'Прыжок с места'!$D$2:$E$72,2,1),IF(G249=13,VLOOKUP(R249,'Прыжок с места'!$G$2:$H$72,2,1),IF(G249=12,VLOOKUP(R249,'Прыжок с места'!$J$2:$K$72,2,1),IF(G249=11,VLOOKUP(R249,'Прыжок с места'!$M$2:$N$72,2,1),"")))))</f>
        <v>17</v>
      </c>
      <c r="T249" s="76">
        <f t="shared" si="62"/>
        <v>139</v>
      </c>
      <c r="U249" s="93">
        <f t="shared" si="64"/>
        <v>33</v>
      </c>
      <c r="W249" s="99">
        <f t="shared" si="65"/>
        <v>139</v>
      </c>
      <c r="X249" s="98">
        <f t="shared" si="53"/>
        <v>33</v>
      </c>
      <c r="Y249" s="167"/>
      <c r="Z249" s="99"/>
      <c r="AA249" s="98"/>
    </row>
    <row r="250" spans="1:27" x14ac:dyDescent="0.25">
      <c r="A250" s="71">
        <v>7</v>
      </c>
      <c r="B250" s="70"/>
      <c r="C250" s="71"/>
      <c r="D250" s="116"/>
      <c r="E250" s="71"/>
      <c r="F250" s="72"/>
      <c r="G250" s="63"/>
      <c r="H250" s="73"/>
      <c r="I250" s="187"/>
      <c r="J250" s="74"/>
      <c r="K250" s="187"/>
      <c r="L250" s="75"/>
      <c r="M250" s="187"/>
      <c r="N250" s="75"/>
      <c r="O250" s="187"/>
      <c r="P250" s="75"/>
      <c r="Q250" s="187"/>
      <c r="R250" s="75"/>
      <c r="S250" s="187"/>
      <c r="T250" s="76"/>
      <c r="U250" s="93"/>
      <c r="W250" s="99"/>
      <c r="X250" s="98"/>
      <c r="Y250" s="167"/>
      <c r="Z250" s="99"/>
      <c r="AA250" s="98"/>
    </row>
    <row r="251" spans="1:27" ht="15.75" thickBot="1" x14ac:dyDescent="0.3">
      <c r="A251" s="71">
        <v>8</v>
      </c>
      <c r="B251" s="70"/>
      <c r="C251" s="71"/>
      <c r="D251" s="71"/>
      <c r="E251" s="71"/>
      <c r="F251" s="72"/>
      <c r="G251" s="63"/>
      <c r="H251" s="73"/>
      <c r="I251" s="187"/>
      <c r="J251" s="74"/>
      <c r="K251" s="187"/>
      <c r="L251" s="75"/>
      <c r="M251" s="187"/>
      <c r="N251" s="75"/>
      <c r="O251" s="188"/>
      <c r="P251" s="83"/>
      <c r="Q251" s="188"/>
      <c r="R251" s="83"/>
      <c r="S251" s="188"/>
      <c r="T251" s="84"/>
      <c r="U251" s="93"/>
      <c r="W251" s="99"/>
      <c r="X251" s="98"/>
      <c r="Y251" s="167"/>
      <c r="Z251" s="99"/>
      <c r="AA251" s="98"/>
    </row>
    <row r="252" spans="1:27" ht="24.95" customHeight="1" thickBot="1" x14ac:dyDescent="0.3">
      <c r="K252" s="29"/>
      <c r="O252" s="210" t="s">
        <v>198</v>
      </c>
      <c r="P252" s="211"/>
      <c r="Q252" s="211"/>
      <c r="R252" s="211"/>
      <c r="S252" s="89"/>
      <c r="T252" s="88">
        <f>SUM(LARGE(T244:T251,{1,2,3,4,5}))</f>
        <v>716</v>
      </c>
      <c r="W252" s="99"/>
      <c r="X252" s="98"/>
      <c r="Y252" s="167"/>
      <c r="Z252" s="99"/>
      <c r="AA252" s="98"/>
    </row>
    <row r="253" spans="1:27" x14ac:dyDescent="0.25">
      <c r="W253" s="99"/>
      <c r="X253" s="98"/>
      <c r="Y253" s="167"/>
      <c r="Z253" s="99"/>
      <c r="AA253" s="98"/>
    </row>
    <row r="254" spans="1:27" ht="15" customHeight="1" x14ac:dyDescent="0.25">
      <c r="A254" s="224" t="s">
        <v>0</v>
      </c>
      <c r="B254" s="225" t="s">
        <v>1</v>
      </c>
      <c r="C254" s="226" t="s">
        <v>34</v>
      </c>
      <c r="D254" s="229" t="s">
        <v>30</v>
      </c>
      <c r="E254" s="229" t="s">
        <v>31</v>
      </c>
      <c r="F254" s="224" t="s">
        <v>3</v>
      </c>
      <c r="G254" s="229" t="s">
        <v>8</v>
      </c>
      <c r="H254" s="225" t="s">
        <v>21</v>
      </c>
      <c r="I254" s="225"/>
      <c r="J254" s="232" t="s">
        <v>190</v>
      </c>
      <c r="K254" s="232"/>
      <c r="L254" s="216" t="s">
        <v>29</v>
      </c>
      <c r="M254" s="217"/>
      <c r="N254" s="220" t="s">
        <v>189</v>
      </c>
      <c r="O254" s="220"/>
      <c r="P254" s="216" t="s">
        <v>5</v>
      </c>
      <c r="Q254" s="217"/>
      <c r="R254" s="220" t="s">
        <v>23</v>
      </c>
      <c r="S254" s="220"/>
      <c r="T254" s="209" t="s">
        <v>42</v>
      </c>
      <c r="U254" s="209" t="s">
        <v>43</v>
      </c>
      <c r="W254" s="99"/>
      <c r="X254" s="98"/>
      <c r="Y254" s="167"/>
      <c r="Z254" s="99"/>
      <c r="AA254" s="98"/>
    </row>
    <row r="255" spans="1:27" ht="20.25" customHeight="1" x14ac:dyDescent="0.25">
      <c r="A255" s="224"/>
      <c r="B255" s="225"/>
      <c r="C255" s="227"/>
      <c r="D255" s="230"/>
      <c r="E255" s="230"/>
      <c r="F255" s="224"/>
      <c r="G255" s="230"/>
      <c r="H255" s="225"/>
      <c r="I255" s="225"/>
      <c r="J255" s="232"/>
      <c r="K255" s="232"/>
      <c r="L255" s="218"/>
      <c r="M255" s="219"/>
      <c r="N255" s="220"/>
      <c r="O255" s="220"/>
      <c r="P255" s="218"/>
      <c r="Q255" s="219"/>
      <c r="R255" s="220"/>
      <c r="S255" s="220"/>
      <c r="T255" s="209"/>
      <c r="U255" s="209"/>
      <c r="W255" s="99"/>
      <c r="X255" s="98"/>
      <c r="Y255" s="167"/>
      <c r="Z255" s="99"/>
      <c r="AA255" s="98"/>
    </row>
    <row r="256" spans="1:27" x14ac:dyDescent="0.25">
      <c r="A256" s="224"/>
      <c r="B256" s="225"/>
      <c r="C256" s="228"/>
      <c r="D256" s="231"/>
      <c r="E256" s="231"/>
      <c r="F256" s="224"/>
      <c r="G256" s="231"/>
      <c r="H256" s="187" t="s">
        <v>32</v>
      </c>
      <c r="I256" s="187" t="s">
        <v>9</v>
      </c>
      <c r="J256" s="190" t="s">
        <v>32</v>
      </c>
      <c r="K256" s="190" t="s">
        <v>9</v>
      </c>
      <c r="L256" s="190" t="s">
        <v>32</v>
      </c>
      <c r="M256" s="190" t="s">
        <v>9</v>
      </c>
      <c r="N256" s="190" t="s">
        <v>32</v>
      </c>
      <c r="O256" s="190" t="s">
        <v>9</v>
      </c>
      <c r="P256" s="190" t="s">
        <v>32</v>
      </c>
      <c r="Q256" s="190" t="s">
        <v>9</v>
      </c>
      <c r="R256" s="190" t="s">
        <v>32</v>
      </c>
      <c r="S256" s="190" t="s">
        <v>9</v>
      </c>
      <c r="T256" s="209"/>
      <c r="U256" s="209"/>
      <c r="W256" s="99"/>
      <c r="X256" s="98"/>
      <c r="Y256" s="167"/>
      <c r="Z256" s="99"/>
      <c r="AA256" s="98"/>
    </row>
    <row r="257" spans="1:27" x14ac:dyDescent="0.25">
      <c r="A257" s="71">
        <v>1</v>
      </c>
      <c r="B257" s="70" t="s">
        <v>299</v>
      </c>
      <c r="C257" s="71" t="s">
        <v>91</v>
      </c>
      <c r="D257" s="116" t="s">
        <v>294</v>
      </c>
      <c r="E257" s="71"/>
      <c r="F257" s="72">
        <v>40656</v>
      </c>
      <c r="G257" s="63">
        <f t="shared" ref="G257:G262" si="66">DATEDIF(F257,$B$5,"y")</f>
        <v>12</v>
      </c>
      <c r="H257" s="73"/>
      <c r="I257" s="187">
        <f>IF(G257=15,VLOOKUP(H257,'Бег 1000 м'!$N$2:$O$194,2,1),IF(G257=14,VLOOKUP(H257,'Бег 1000 м'!$Q$2:$R$194,2,1),IF(G257=13,VLOOKUP(H257,'Бег 1000 м'!$T$2:$U$204,2,1),IF(G257=12,VLOOKUP(H257,'Бег 1000 м'!$W$2:$X$214,2,1),""))))</f>
        <v>0</v>
      </c>
      <c r="J257" s="74">
        <v>5.5</v>
      </c>
      <c r="K257" s="187">
        <f>IF(G257=12,VLOOKUP(J257,'Бег 30 м'!$I$2:$J$74,2,1),IF(G257=11,VLOOKUP(J257,'Бег 30 м'!$L$2:$M$74,2,1),""))</f>
        <v>45</v>
      </c>
      <c r="L257" s="75">
        <v>0</v>
      </c>
      <c r="M257" s="187">
        <f>IF(G257=15,VLOOKUP(L257,'Подт Отж'!$Q$2:$R$72,2,1),IF(G257=14,VLOOKUP(L257,'Подт Отж'!$T$2:$U$72,2,1),IF(G257=13,VLOOKUP(L257,'Подт Отж'!$W$2:$X$72,2,1),IF(G257=12,VLOOKUP(L257,'Подт Отж'!$Z$2:$AA$72,2,1),IF(G257=11,VLOOKUP(L257,'Подт Отж'!$AC$2:$AD$72,2,1),"")))))</f>
        <v>0</v>
      </c>
      <c r="N257" s="75">
        <v>19</v>
      </c>
      <c r="O257" s="187">
        <f>IF(G257=15,VLOOKUP(N257,'Подъем туловища'!$P$2:$Q$72,2,1),IF(G257=14,VLOOKUP(N257,'Подъем туловища'!$S$2:$T$72,2,1),IF(G257=13,VLOOKUP(N257,'Подъем туловища'!$V$2:$W$72,2,1),IF(G257=12,VLOOKUP(N257,'Подъем туловища'!$Y$2:$Z$72,2,1),IF(G257=11,VLOOKUP(N257,'Подъем туловища'!$AB$2:$AC$72,2,1),"")))))</f>
        <v>27</v>
      </c>
      <c r="P257" s="75">
        <v>7</v>
      </c>
      <c r="Q257" s="187">
        <f>IF(G257=15,VLOOKUP(P257,'Наклон вперед'!$P$2:$Q$72,2,1),IF(G257=14,VLOOKUP(P257,'Наклон вперед'!$S$2:$T$72,2,1),IF(G257=13,VLOOKUP(P257,'Наклон вперед'!$V$2:$W$72,2,1),IF(G257=12,VLOOKUP(P257,'Наклон вперед'!$Y$2:$Z$72,2,1),IF(G257=11,VLOOKUP(P257,'Наклон вперед'!$AB$2:$AC$72,2,1),"")))))</f>
        <v>15</v>
      </c>
      <c r="R257" s="75">
        <v>165</v>
      </c>
      <c r="S257" s="187">
        <f>IF(G257=15,VLOOKUP(R257,'Прыжок с места'!$P$2:$Q$72,2,1),IF(G257=14,VLOOKUP(R257,'Прыжок с места'!$S$2:$T$72,2,1),IF(G257=13,VLOOKUP(R257,'Прыжок с места'!$V$2:$W$72,2,1),IF(G257=12,VLOOKUP(R257,'Прыжок с места'!$Y$2:$Z$72,2,1),IF(G257=11,VLOOKUP(R257,'Прыжок с места'!$AB$2:$AC$72,2,1),"")))))</f>
        <v>27</v>
      </c>
      <c r="T257" s="76">
        <f t="shared" ref="T257:T262" si="67">SUM(I257,K257,M257,O257,Q257,S257,)</f>
        <v>114</v>
      </c>
      <c r="U257" s="93">
        <f>AA257</f>
        <v>49</v>
      </c>
      <c r="W257" s="99"/>
      <c r="X257" s="98"/>
      <c r="Y257" s="167"/>
      <c r="Z257" s="99">
        <f t="shared" ref="Z257:Z262" si="68">T257</f>
        <v>114</v>
      </c>
      <c r="AA257" s="98">
        <f t="shared" si="60"/>
        <v>49</v>
      </c>
    </row>
    <row r="258" spans="1:27" x14ac:dyDescent="0.25">
      <c r="A258" s="71">
        <v>2</v>
      </c>
      <c r="B258" s="70" t="s">
        <v>300</v>
      </c>
      <c r="C258" s="71" t="s">
        <v>91</v>
      </c>
      <c r="D258" s="116" t="s">
        <v>294</v>
      </c>
      <c r="E258" s="71"/>
      <c r="F258" s="72">
        <v>40555</v>
      </c>
      <c r="G258" s="63">
        <f t="shared" si="66"/>
        <v>12</v>
      </c>
      <c r="H258" s="73"/>
      <c r="I258" s="187">
        <f>IF(G258=15,VLOOKUP(H258,'Бег 1000 м'!$N$2:$O$194,2,1),IF(G258=14,VLOOKUP(H258,'Бег 1000 м'!$Q$2:$R$194,2,1),IF(G258=13,VLOOKUP(H258,'Бег 1000 м'!$T$2:$U$204,2,1),IF(G258=12,VLOOKUP(H258,'Бег 1000 м'!$W$2:$X$214,2,1),""))))</f>
        <v>0</v>
      </c>
      <c r="J258" s="74">
        <v>5.5</v>
      </c>
      <c r="K258" s="187">
        <f>IF(G258=12,VLOOKUP(J258,'Бег 30 м'!$I$2:$J$74,2,1),IF(G258=11,VLOOKUP(J258,'Бег 30 м'!$L$2:$M$74,2,1),""))</f>
        <v>45</v>
      </c>
      <c r="L258" s="75">
        <v>0</v>
      </c>
      <c r="M258" s="187">
        <f>IF(G258=15,VLOOKUP(L258,'Подт Отж'!$Q$2:$R$72,2,1),IF(G258=14,VLOOKUP(L258,'Подт Отж'!$T$2:$U$72,2,1),IF(G258=13,VLOOKUP(L258,'Подт Отж'!$W$2:$X$72,2,1),IF(G258=12,VLOOKUP(L258,'Подт Отж'!$Z$2:$AA$72,2,1),IF(G258=11,VLOOKUP(L258,'Подт Отж'!$AC$2:$AD$72,2,1),"")))))</f>
        <v>0</v>
      </c>
      <c r="N258" s="75">
        <v>24</v>
      </c>
      <c r="O258" s="187">
        <f>IF(G258=15,VLOOKUP(N258,'Подъем туловища'!$P$2:$Q$72,2,1),IF(G258=14,VLOOKUP(N258,'Подъем туловища'!$S$2:$T$72,2,1),IF(G258=13,VLOOKUP(N258,'Подъем туловища'!$V$2:$W$72,2,1),IF(G258=12,VLOOKUP(N258,'Подъем туловища'!$Y$2:$Z$72,2,1),IF(G258=11,VLOOKUP(N258,'Подъем туловища'!$AB$2:$AC$72,2,1),"")))))</f>
        <v>37</v>
      </c>
      <c r="P258" s="75">
        <v>5</v>
      </c>
      <c r="Q258" s="187">
        <f>IF(G258=15,VLOOKUP(P258,'Наклон вперед'!$P$2:$Q$72,2,1),IF(G258=14,VLOOKUP(P258,'Наклон вперед'!$S$2:$T$72,2,1),IF(G258=13,VLOOKUP(P258,'Наклон вперед'!$V$2:$W$72,2,1),IF(G258=12,VLOOKUP(P258,'Наклон вперед'!$Y$2:$Z$72,2,1),IF(G258=11,VLOOKUP(P258,'Наклон вперед'!$AB$2:$AC$72,2,1),"")))))</f>
        <v>11</v>
      </c>
      <c r="R258" s="75">
        <v>168</v>
      </c>
      <c r="S258" s="187">
        <f>IF(G258=15,VLOOKUP(R258,'Прыжок с места'!$P$2:$Q$72,2,1),IF(G258=14,VLOOKUP(R258,'Прыжок с места'!$S$2:$T$72,2,1),IF(G258=13,VLOOKUP(R258,'Прыжок с места'!$V$2:$W$72,2,1),IF(G258=12,VLOOKUP(R258,'Прыжок с места'!$Y$2:$Z$72,2,1),IF(G258=11,VLOOKUP(R258,'Прыжок с места'!$AB$2:$AC$72,2,1),"")))))</f>
        <v>29</v>
      </c>
      <c r="T258" s="76">
        <f t="shared" si="67"/>
        <v>122</v>
      </c>
      <c r="U258" s="93">
        <f t="shared" ref="U258:U262" si="69">AA258</f>
        <v>43</v>
      </c>
      <c r="W258" s="99"/>
      <c r="X258" s="98"/>
      <c r="Y258" s="167"/>
      <c r="Z258" s="99">
        <f t="shared" si="68"/>
        <v>122</v>
      </c>
      <c r="AA258" s="98">
        <f t="shared" si="60"/>
        <v>43</v>
      </c>
    </row>
    <row r="259" spans="1:27" x14ac:dyDescent="0.25">
      <c r="A259" s="71">
        <v>3</v>
      </c>
      <c r="B259" s="70" t="s">
        <v>247</v>
      </c>
      <c r="C259" s="71" t="s">
        <v>91</v>
      </c>
      <c r="D259" s="116" t="s">
        <v>294</v>
      </c>
      <c r="E259" s="71"/>
      <c r="F259" s="72">
        <v>40737</v>
      </c>
      <c r="G259" s="63">
        <f t="shared" si="66"/>
        <v>11</v>
      </c>
      <c r="H259" s="73"/>
      <c r="I259" s="187" t="str">
        <f>IF(G259=15,VLOOKUP(H259,'Бег 1000 м'!$N$2:$O$194,2,1),IF(G259=14,VLOOKUP(H259,'Бег 1000 м'!$Q$2:$R$194,2,1),IF(G259=13,VLOOKUP(H259,'Бег 1000 м'!$T$2:$U$204,2,1),IF(G259=12,VLOOKUP(H259,'Бег 1000 м'!$W$2:$X$214,2,1),""))))</f>
        <v/>
      </c>
      <c r="J259" s="74">
        <v>5.9</v>
      </c>
      <c r="K259" s="187">
        <f>IF(G259=12,VLOOKUP(J259,'Бег 30 м'!$I$2:$J$74,2,1),IF(G259=11,VLOOKUP(J259,'Бег 30 м'!$L$2:$M$74,2,1),""))</f>
        <v>35</v>
      </c>
      <c r="L259" s="75">
        <v>1</v>
      </c>
      <c r="M259" s="187">
        <f>IF(G259=15,VLOOKUP(L259,'Подт Отж'!$Q$2:$R$72,2,1),IF(G259=14,VLOOKUP(L259,'Подт Отж'!$T$2:$U$72,2,1),IF(G259=13,VLOOKUP(L259,'Подт Отж'!$W$2:$X$72,2,1),IF(G259=12,VLOOKUP(L259,'Подт Отж'!$Z$2:$AA$72,2,1),IF(G259=11,VLOOKUP(L259,'Подт Отж'!$AC$2:$AD$72,2,1),"")))))</f>
        <v>2</v>
      </c>
      <c r="N259" s="75">
        <v>20</v>
      </c>
      <c r="O259" s="187">
        <f>IF(G259=15,VLOOKUP(N259,'Подъем туловища'!$P$2:$Q$72,2,1),IF(G259=14,VLOOKUP(N259,'Подъем туловища'!$S$2:$T$72,2,1),IF(G259=13,VLOOKUP(N259,'Подъем туловища'!$V$2:$W$72,2,1),IF(G259=12,VLOOKUP(N259,'Подъем туловища'!$Y$2:$Z$72,2,1),IF(G259=11,VLOOKUP(N259,'Подъем туловища'!$AB$2:$AC$72,2,1),"")))))</f>
        <v>34</v>
      </c>
      <c r="P259" s="75">
        <v>11</v>
      </c>
      <c r="Q259" s="187">
        <f>IF(G259=15,VLOOKUP(P259,'Наклон вперед'!$P$2:$Q$72,2,1),IF(G259=14,VLOOKUP(P259,'Наклон вперед'!$S$2:$T$72,2,1),IF(G259=13,VLOOKUP(P259,'Наклон вперед'!$V$2:$W$72,2,1),IF(G259=12,VLOOKUP(P259,'Наклон вперед'!$Y$2:$Z$72,2,1),IF(G259=11,VLOOKUP(P259,'Наклон вперед'!$AB$2:$AC$72,2,1),"")))))</f>
        <v>30</v>
      </c>
      <c r="R259" s="75">
        <v>156</v>
      </c>
      <c r="S259" s="187">
        <f>IF(G259=15,VLOOKUP(R259,'Прыжок с места'!$P$2:$Q$72,2,1),IF(G259=14,VLOOKUP(R259,'Прыжок с места'!$S$2:$T$72,2,1),IF(G259=13,VLOOKUP(R259,'Прыжок с места'!$V$2:$W$72,2,1),IF(G259=12,VLOOKUP(R259,'Прыжок с места'!$Y$2:$Z$72,2,1),IF(G259=11,VLOOKUP(R259,'Прыжок с места'!$AB$2:$AC$72,2,1),"")))))</f>
        <v>28</v>
      </c>
      <c r="T259" s="76">
        <f t="shared" si="67"/>
        <v>129</v>
      </c>
      <c r="U259" s="93">
        <f t="shared" si="69"/>
        <v>40</v>
      </c>
      <c r="W259" s="99"/>
      <c r="X259" s="98"/>
      <c r="Y259" s="167"/>
      <c r="Z259" s="99">
        <f t="shared" si="68"/>
        <v>129</v>
      </c>
      <c r="AA259" s="98">
        <f t="shared" si="60"/>
        <v>40</v>
      </c>
    </row>
    <row r="260" spans="1:27" x14ac:dyDescent="0.25">
      <c r="A260" s="71">
        <v>4</v>
      </c>
      <c r="B260" s="70" t="s">
        <v>301</v>
      </c>
      <c r="C260" s="71" t="s">
        <v>91</v>
      </c>
      <c r="D260" s="116" t="s">
        <v>294</v>
      </c>
      <c r="E260" s="71"/>
      <c r="F260" s="72">
        <v>40635</v>
      </c>
      <c r="G260" s="63">
        <f t="shared" si="66"/>
        <v>12</v>
      </c>
      <c r="H260" s="73"/>
      <c r="I260" s="187">
        <f>IF(G260=15,VLOOKUP(H260,'Бег 1000 м'!$N$2:$O$194,2,1),IF(G260=14,VLOOKUP(H260,'Бег 1000 м'!$Q$2:$R$194,2,1),IF(G260=13,VLOOKUP(H260,'Бег 1000 м'!$T$2:$U$204,2,1),IF(G260=12,VLOOKUP(H260,'Бег 1000 м'!$W$2:$X$214,2,1),""))))</f>
        <v>0</v>
      </c>
      <c r="J260" s="74">
        <v>6</v>
      </c>
      <c r="K260" s="187">
        <f>IF(G260=12,VLOOKUP(J260,'Бег 30 м'!$I$2:$J$74,2,1),IF(G260=11,VLOOKUP(J260,'Бег 30 м'!$L$2:$M$74,2,1),""))</f>
        <v>22</v>
      </c>
      <c r="L260" s="75">
        <v>5</v>
      </c>
      <c r="M260" s="187">
        <f>IF(G260=15,VLOOKUP(L260,'Подт Отж'!$Q$2:$R$72,2,1),IF(G260=14,VLOOKUP(L260,'Подт Отж'!$T$2:$U$72,2,1),IF(G260=13,VLOOKUP(L260,'Подт Отж'!$W$2:$X$72,2,1),IF(G260=12,VLOOKUP(L260,'Подт Отж'!$Z$2:$AA$72,2,1),IF(G260=11,VLOOKUP(L260,'Подт Отж'!$AC$2:$AD$72,2,1),"")))))</f>
        <v>5</v>
      </c>
      <c r="N260" s="75">
        <v>20</v>
      </c>
      <c r="O260" s="187">
        <f>IF(G260=15,VLOOKUP(N260,'Подъем туловища'!$P$2:$Q$72,2,1),IF(G260=14,VLOOKUP(N260,'Подъем туловища'!$S$2:$T$72,2,1),IF(G260=13,VLOOKUP(N260,'Подъем туловища'!$V$2:$W$72,2,1),IF(G260=12,VLOOKUP(N260,'Подъем туловища'!$Y$2:$Z$72,2,1),IF(G260=11,VLOOKUP(N260,'Подъем туловища'!$AB$2:$AC$72,2,1),"")))))</f>
        <v>29</v>
      </c>
      <c r="P260" s="75">
        <v>16</v>
      </c>
      <c r="Q260" s="187">
        <f>IF(G260=15,VLOOKUP(P260,'Наклон вперед'!$P$2:$Q$72,2,1),IF(G260=14,VLOOKUP(P260,'Наклон вперед'!$S$2:$T$72,2,1),IF(G260=13,VLOOKUP(P260,'Наклон вперед'!$V$2:$W$72,2,1),IF(G260=12,VLOOKUP(P260,'Наклон вперед'!$Y$2:$Z$72,2,1),IF(G260=11,VLOOKUP(P260,'Наклон вперед'!$AB$2:$AC$72,2,1),"")))))</f>
        <v>41</v>
      </c>
      <c r="R260" s="75">
        <v>155</v>
      </c>
      <c r="S260" s="187">
        <f>IF(G260=15,VLOOKUP(R260,'Прыжок с места'!$P$2:$Q$72,2,1),IF(G260=14,VLOOKUP(R260,'Прыжок с места'!$S$2:$T$72,2,1),IF(G260=13,VLOOKUP(R260,'Прыжок с места'!$V$2:$W$72,2,1),IF(G260=12,VLOOKUP(R260,'Прыжок с места'!$Y$2:$Z$72,2,1),IF(G260=11,VLOOKUP(R260,'Прыжок с места'!$AB$2:$AC$72,2,1),"")))))</f>
        <v>22</v>
      </c>
      <c r="T260" s="76">
        <f t="shared" si="67"/>
        <v>119</v>
      </c>
      <c r="U260" s="93">
        <f t="shared" si="69"/>
        <v>44</v>
      </c>
      <c r="W260" s="99"/>
      <c r="X260" s="98"/>
      <c r="Y260" s="167"/>
      <c r="Z260" s="99">
        <f t="shared" si="68"/>
        <v>119</v>
      </c>
      <c r="AA260" s="98">
        <f t="shared" si="60"/>
        <v>44</v>
      </c>
    </row>
    <row r="261" spans="1:27" x14ac:dyDescent="0.25">
      <c r="A261" s="71">
        <v>5</v>
      </c>
      <c r="B261" s="70" t="s">
        <v>320</v>
      </c>
      <c r="C261" s="71" t="s">
        <v>91</v>
      </c>
      <c r="D261" s="116" t="s">
        <v>294</v>
      </c>
      <c r="E261" s="71"/>
      <c r="F261" s="72">
        <v>40519</v>
      </c>
      <c r="G261" s="63">
        <f t="shared" si="66"/>
        <v>12</v>
      </c>
      <c r="H261" s="73"/>
      <c r="I261" s="187">
        <f>IF(G261=15,VLOOKUP(H261,'Бег 1000 м'!$N$2:$O$194,2,1),IF(G261=14,VLOOKUP(H261,'Бег 1000 м'!$Q$2:$R$194,2,1),IF(G261=13,VLOOKUP(H261,'Бег 1000 м'!$T$2:$U$204,2,1),IF(G261=12,VLOOKUP(H261,'Бег 1000 м'!$W$2:$X$214,2,1),""))))</f>
        <v>0</v>
      </c>
      <c r="J261" s="74">
        <v>5.0999999999999996</v>
      </c>
      <c r="K261" s="187">
        <f>IF(G261=12,VLOOKUP(J261,'Бег 30 м'!$I$2:$J$74,2,1),IF(G261=11,VLOOKUP(J261,'Бег 30 м'!$L$2:$M$74,2,1),""))</f>
        <v>59</v>
      </c>
      <c r="L261" s="75">
        <v>0</v>
      </c>
      <c r="M261" s="187">
        <f>IF(G261=15,VLOOKUP(L261,'Подт Отж'!$Q$2:$R$72,2,1),IF(G261=14,VLOOKUP(L261,'Подт Отж'!$T$2:$U$72,2,1),IF(G261=13,VLOOKUP(L261,'Подт Отж'!$W$2:$X$72,2,1),IF(G261=12,VLOOKUP(L261,'Подт Отж'!$Z$2:$AA$72,2,1),IF(G261=11,VLOOKUP(L261,'Подт Отж'!$AC$2:$AD$72,2,1),"")))))</f>
        <v>0</v>
      </c>
      <c r="N261" s="75">
        <v>26</v>
      </c>
      <c r="O261" s="187">
        <f>IF(G261=15,VLOOKUP(N261,'Подъем туловища'!$P$2:$Q$72,2,1),IF(G261=14,VLOOKUP(N261,'Подъем туловища'!$S$2:$T$72,2,1),IF(G261=13,VLOOKUP(N261,'Подъем туловища'!$V$2:$W$72,2,1),IF(G261=12,VLOOKUP(N261,'Подъем туловища'!$Y$2:$Z$72,2,1),IF(G261=11,VLOOKUP(N261,'Подъем туловища'!$AB$2:$AC$72,2,1),"")))))</f>
        <v>41</v>
      </c>
      <c r="P261" s="75">
        <v>4</v>
      </c>
      <c r="Q261" s="187">
        <f>IF(G261=15,VLOOKUP(P261,'Наклон вперед'!$P$2:$Q$72,2,1),IF(G261=14,VLOOKUP(P261,'Наклон вперед'!$S$2:$T$72,2,1),IF(G261=13,VLOOKUP(P261,'Наклон вперед'!$V$2:$W$72,2,1),IF(G261=12,VLOOKUP(P261,'Наклон вперед'!$Y$2:$Z$72,2,1),IF(G261=11,VLOOKUP(P261,'Наклон вперед'!$AB$2:$AC$72,2,1),"")))))</f>
        <v>9</v>
      </c>
      <c r="R261" s="75">
        <v>178</v>
      </c>
      <c r="S261" s="187">
        <f>IF(G261=15,VLOOKUP(R261,'Прыжок с места'!$P$2:$Q$72,2,1),IF(G261=14,VLOOKUP(R261,'Прыжок с места'!$S$2:$T$72,2,1),IF(G261=13,VLOOKUP(R261,'Прыжок с места'!$V$2:$W$72,2,1),IF(G261=12,VLOOKUP(R261,'Прыжок с места'!$Y$2:$Z$72,2,1),IF(G261=11,VLOOKUP(R261,'Прыжок с места'!$AB$2:$AC$72,2,1),"")))))</f>
        <v>34</v>
      </c>
      <c r="T261" s="76">
        <f t="shared" si="67"/>
        <v>143</v>
      </c>
      <c r="U261" s="93">
        <f t="shared" si="69"/>
        <v>34</v>
      </c>
      <c r="W261" s="99"/>
      <c r="X261" s="98"/>
      <c r="Y261" s="167"/>
      <c r="Z261" s="99">
        <f t="shared" si="68"/>
        <v>143</v>
      </c>
      <c r="AA261" s="98">
        <f t="shared" si="60"/>
        <v>34</v>
      </c>
    </row>
    <row r="262" spans="1:27" x14ac:dyDescent="0.25">
      <c r="A262" s="71">
        <v>6</v>
      </c>
      <c r="B262" s="70" t="s">
        <v>321</v>
      </c>
      <c r="C262" s="71" t="s">
        <v>91</v>
      </c>
      <c r="D262" s="116" t="s">
        <v>294</v>
      </c>
      <c r="E262" s="71"/>
      <c r="F262" s="72">
        <v>40527</v>
      </c>
      <c r="G262" s="63">
        <f t="shared" si="66"/>
        <v>12</v>
      </c>
      <c r="H262" s="73"/>
      <c r="I262" s="187">
        <f>IF(G262=15,VLOOKUP(H262,'Бег 1000 м'!$N$2:$O$194,2,1),IF(G262=14,VLOOKUP(H262,'Бег 1000 м'!$Q$2:$R$194,2,1),IF(G262=13,VLOOKUP(H262,'Бег 1000 м'!$T$2:$U$204,2,1),IF(G262=12,VLOOKUP(H262,'Бег 1000 м'!$W$2:$X$214,2,1),""))))</f>
        <v>0</v>
      </c>
      <c r="J262" s="74">
        <v>4.9000000000000004</v>
      </c>
      <c r="K262" s="187">
        <f>IF(G262=12,VLOOKUP(J262,'Бег 30 м'!$I$2:$J$74,2,1),IF(G262=11,VLOOKUP(J262,'Бег 30 м'!$L$2:$M$74,2,1),""))</f>
        <v>64</v>
      </c>
      <c r="L262" s="75">
        <v>10</v>
      </c>
      <c r="M262" s="187">
        <f>IF(G262=15,VLOOKUP(L262,'Подт Отж'!$Q$2:$R$72,2,1),IF(G262=14,VLOOKUP(L262,'Подт Отж'!$T$2:$U$72,2,1),IF(G262=13,VLOOKUP(L262,'Подт Отж'!$W$2:$X$72,2,1),IF(G262=12,VLOOKUP(L262,'Подт Отж'!$Z$2:$AA$72,2,1),IF(G262=11,VLOOKUP(L262,'Подт Отж'!$AC$2:$AD$72,2,1),"")))))</f>
        <v>14</v>
      </c>
      <c r="N262" s="75">
        <v>29</v>
      </c>
      <c r="O262" s="187">
        <f>IF(G262=15,VLOOKUP(N262,'Подъем туловища'!$P$2:$Q$72,2,1),IF(G262=14,VLOOKUP(N262,'Подъем туловища'!$S$2:$T$72,2,1),IF(G262=13,VLOOKUP(N262,'Подъем туловища'!$V$2:$W$72,2,1),IF(G262=12,VLOOKUP(N262,'Подъем туловища'!$Y$2:$Z$72,2,1),IF(G262=11,VLOOKUP(N262,'Подъем туловища'!$AB$2:$AC$72,2,1),"")))))</f>
        <v>50</v>
      </c>
      <c r="P262" s="75">
        <v>12</v>
      </c>
      <c r="Q262" s="187">
        <f>IF(G262=15,VLOOKUP(P262,'Наклон вперед'!$P$2:$Q$72,2,1),IF(G262=14,VLOOKUP(P262,'Наклон вперед'!$S$2:$T$72,2,1),IF(G262=13,VLOOKUP(P262,'Наклон вперед'!$V$2:$W$72,2,1),IF(G262=12,VLOOKUP(P262,'Наклон вперед'!$Y$2:$Z$72,2,1),IF(G262=11,VLOOKUP(P262,'Наклон вперед'!$AB$2:$AC$72,2,1),"")))))</f>
        <v>29</v>
      </c>
      <c r="R262" s="75">
        <v>209</v>
      </c>
      <c r="S262" s="187">
        <f>IF(G262=15,VLOOKUP(R262,'Прыжок с места'!$P$2:$Q$72,2,1),IF(G262=14,VLOOKUP(R262,'Прыжок с места'!$S$2:$T$72,2,1),IF(G262=13,VLOOKUP(R262,'Прыжок с места'!$V$2:$W$72,2,1),IF(G262=12,VLOOKUP(R262,'Прыжок с места'!$Y$2:$Z$72,2,1),IF(G262=11,VLOOKUP(R262,'Прыжок с места'!$AB$2:$AC$72,2,1),"")))))</f>
        <v>54</v>
      </c>
      <c r="T262" s="76">
        <f t="shared" si="67"/>
        <v>211</v>
      </c>
      <c r="U262" s="93">
        <f t="shared" si="69"/>
        <v>13</v>
      </c>
      <c r="W262" s="99"/>
      <c r="X262" s="98"/>
      <c r="Y262" s="167"/>
      <c r="Z262" s="99">
        <f t="shared" si="68"/>
        <v>211</v>
      </c>
      <c r="AA262" s="98">
        <f t="shared" si="60"/>
        <v>13</v>
      </c>
    </row>
    <row r="263" spans="1:27" x14ac:dyDescent="0.25">
      <c r="A263" s="71">
        <v>7</v>
      </c>
      <c r="B263" s="70"/>
      <c r="C263" s="71"/>
      <c r="D263" s="116"/>
      <c r="E263" s="71"/>
      <c r="F263" s="72"/>
      <c r="G263" s="63"/>
      <c r="H263" s="73"/>
      <c r="I263" s="187"/>
      <c r="J263" s="74"/>
      <c r="K263" s="187"/>
      <c r="L263" s="75"/>
      <c r="M263" s="187"/>
      <c r="N263" s="75"/>
      <c r="O263" s="187"/>
      <c r="P263" s="75"/>
      <c r="Q263" s="187"/>
      <c r="R263" s="75"/>
      <c r="S263" s="187"/>
      <c r="T263" s="76"/>
      <c r="U263" s="93"/>
      <c r="W263" s="99"/>
      <c r="X263" s="98"/>
      <c r="Y263" s="167"/>
      <c r="Z263" s="99"/>
      <c r="AA263" s="98"/>
    </row>
    <row r="264" spans="1:27" ht="15.75" thickBot="1" x14ac:dyDescent="0.3">
      <c r="A264" s="71">
        <v>8</v>
      </c>
      <c r="B264" s="70"/>
      <c r="C264" s="71"/>
      <c r="D264" s="71"/>
      <c r="E264" s="71"/>
      <c r="F264" s="72"/>
      <c r="G264" s="63"/>
      <c r="H264" s="73"/>
      <c r="I264" s="187"/>
      <c r="J264" s="74"/>
      <c r="K264" s="187"/>
      <c r="L264" s="75"/>
      <c r="M264" s="187"/>
      <c r="N264" s="75"/>
      <c r="O264" s="187"/>
      <c r="P264" s="75"/>
      <c r="Q264" s="187"/>
      <c r="R264" s="75"/>
      <c r="S264" s="187"/>
      <c r="T264" s="76"/>
      <c r="U264" s="93"/>
      <c r="W264" s="99"/>
      <c r="X264" s="98"/>
      <c r="Y264" s="167"/>
      <c r="Z264" s="99"/>
      <c r="AA264" s="98"/>
    </row>
    <row r="265" spans="1:27" ht="24.95" customHeight="1" thickBot="1" x14ac:dyDescent="0.3">
      <c r="O265" s="210" t="s">
        <v>198</v>
      </c>
      <c r="P265" s="211"/>
      <c r="Q265" s="211"/>
      <c r="R265" s="211"/>
      <c r="S265" s="89"/>
      <c r="T265" s="88">
        <f>SUM(LARGE(T257:T264,{1,2,3,4,5}))</f>
        <v>724</v>
      </c>
      <c r="W265" s="99"/>
      <c r="X265" s="98"/>
      <c r="Y265" s="167"/>
      <c r="Z265" s="99"/>
      <c r="AA265" s="98"/>
    </row>
    <row r="266" spans="1:27" ht="15.75" thickBot="1" x14ac:dyDescent="0.3">
      <c r="W266" s="99"/>
      <c r="X266" s="98"/>
      <c r="Y266" s="167"/>
      <c r="Z266" s="99"/>
      <c r="AA266" s="98"/>
    </row>
    <row r="267" spans="1:27" ht="21.75" thickBot="1" x14ac:dyDescent="0.35">
      <c r="B267" s="212" t="s">
        <v>37</v>
      </c>
      <c r="C267" s="213"/>
      <c r="D267" s="90">
        <f>T252+T265</f>
        <v>1440</v>
      </c>
      <c r="H267" s="189" t="s">
        <v>7</v>
      </c>
      <c r="I267" s="87"/>
      <c r="J267" s="90">
        <f>многоборье!E14</f>
        <v>8</v>
      </c>
      <c r="K267" s="214" t="s">
        <v>183</v>
      </c>
      <c r="L267" s="215"/>
      <c r="W267" s="99"/>
      <c r="X267" s="98"/>
      <c r="Y267" s="167"/>
      <c r="Z267" s="99"/>
      <c r="AA267" s="98"/>
    </row>
    <row r="268" spans="1:27" ht="21" customHeight="1" x14ac:dyDescent="0.25">
      <c r="W268" s="99"/>
      <c r="X268" s="98"/>
      <c r="Y268" s="167"/>
      <c r="Z268" s="99"/>
      <c r="AA268" s="98"/>
    </row>
    <row r="269" spans="1:27" ht="20.100000000000001" customHeight="1" x14ac:dyDescent="0.3">
      <c r="A269" s="221" t="s">
        <v>39</v>
      </c>
      <c r="B269" s="221"/>
      <c r="C269" s="221"/>
      <c r="D269" s="221"/>
      <c r="E269" s="221"/>
      <c r="F269" s="221"/>
      <c r="G269" s="221"/>
      <c r="H269" s="221"/>
      <c r="I269" s="221"/>
      <c r="J269" s="221"/>
      <c r="K269" s="221"/>
      <c r="L269" s="221"/>
      <c r="M269" s="221"/>
      <c r="N269" s="221"/>
      <c r="O269" s="221"/>
      <c r="P269" s="221"/>
      <c r="Q269" s="221"/>
      <c r="R269" s="221"/>
      <c r="S269" s="221"/>
      <c r="T269" s="221"/>
      <c r="U269" s="166">
        <v>9</v>
      </c>
      <c r="X269" s="98"/>
      <c r="AA269" s="98"/>
    </row>
    <row r="270" spans="1:27" ht="20.100000000000001" customHeight="1" x14ac:dyDescent="0.3">
      <c r="A270" s="221" t="s">
        <v>41</v>
      </c>
      <c r="B270" s="221"/>
      <c r="C270" s="221"/>
      <c r="D270" s="221"/>
      <c r="E270" s="221"/>
      <c r="F270" s="221"/>
      <c r="G270" s="221"/>
      <c r="H270" s="221"/>
      <c r="I270" s="221"/>
      <c r="J270" s="221"/>
      <c r="K270" s="221"/>
      <c r="L270" s="221"/>
      <c r="M270" s="221"/>
      <c r="N270" s="221"/>
      <c r="O270" s="221"/>
      <c r="P270" s="221"/>
      <c r="Q270" s="221"/>
      <c r="R270" s="221"/>
      <c r="S270" s="221"/>
      <c r="T270" s="221"/>
      <c r="X270" s="98"/>
      <c r="AA270" s="98"/>
    </row>
    <row r="271" spans="1:27" ht="20.100000000000001" customHeight="1" x14ac:dyDescent="0.3">
      <c r="A271" s="81"/>
      <c r="B271" s="81"/>
      <c r="C271" s="81"/>
      <c r="D271" s="86" t="s">
        <v>73</v>
      </c>
      <c r="E271" s="86"/>
      <c r="F271" s="222" t="s">
        <v>302</v>
      </c>
      <c r="G271" s="223"/>
      <c r="H271" s="223"/>
      <c r="I271" s="223"/>
      <c r="J271" s="223"/>
      <c r="K271" s="223"/>
      <c r="L271" s="223"/>
      <c r="M271" s="223"/>
      <c r="N271" s="223"/>
      <c r="O271" s="223"/>
      <c r="P271" s="223"/>
      <c r="Q271" s="223"/>
      <c r="R271" s="223"/>
      <c r="S271" s="81"/>
      <c r="T271" s="81"/>
      <c r="W271" s="192"/>
      <c r="X271" s="98"/>
      <c r="Y271" s="192"/>
      <c r="Z271" s="192"/>
      <c r="AA271" s="98"/>
    </row>
    <row r="272" spans="1:27" ht="9" customHeight="1" x14ac:dyDescent="0.25">
      <c r="M272" s="30"/>
      <c r="X272" s="98"/>
      <c r="AA272" s="98"/>
    </row>
    <row r="273" spans="1:27" ht="15" customHeight="1" x14ac:dyDescent="0.25">
      <c r="B273" s="8">
        <f>B5</f>
        <v>45079</v>
      </c>
      <c r="C273" s="8"/>
      <c r="D273" s="8"/>
      <c r="E273" s="8"/>
      <c r="L273" s="85" t="s">
        <v>38</v>
      </c>
      <c r="O273" s="85"/>
      <c r="Q273" s="85"/>
      <c r="R273" s="85"/>
      <c r="X273" s="98"/>
      <c r="AA273" s="98"/>
    </row>
    <row r="274" spans="1:27" ht="16.5" customHeight="1" x14ac:dyDescent="0.25">
      <c r="A274" s="224" t="s">
        <v>0</v>
      </c>
      <c r="B274" s="225" t="s">
        <v>1</v>
      </c>
      <c r="C274" s="226" t="s">
        <v>34</v>
      </c>
      <c r="D274" s="229" t="s">
        <v>30</v>
      </c>
      <c r="E274" s="229" t="s">
        <v>31</v>
      </c>
      <c r="F274" s="224" t="s">
        <v>3</v>
      </c>
      <c r="G274" s="229" t="s">
        <v>8</v>
      </c>
      <c r="H274" s="225" t="s">
        <v>21</v>
      </c>
      <c r="I274" s="225"/>
      <c r="J274" s="232" t="s">
        <v>190</v>
      </c>
      <c r="K274" s="232"/>
      <c r="L274" s="216" t="s">
        <v>4</v>
      </c>
      <c r="M274" s="217"/>
      <c r="N274" s="220" t="s">
        <v>189</v>
      </c>
      <c r="O274" s="220"/>
      <c r="P274" s="216" t="s">
        <v>5</v>
      </c>
      <c r="Q274" s="217"/>
      <c r="R274" s="220" t="s">
        <v>23</v>
      </c>
      <c r="S274" s="220"/>
      <c r="T274" s="209" t="s">
        <v>42</v>
      </c>
      <c r="U274" s="209" t="s">
        <v>43</v>
      </c>
      <c r="W274" s="193"/>
      <c r="X274" s="98"/>
      <c r="Y274" s="92"/>
      <c r="Z274" s="193"/>
      <c r="AA274" s="98"/>
    </row>
    <row r="275" spans="1:27" ht="23.25" customHeight="1" x14ac:dyDescent="0.25">
      <c r="A275" s="224"/>
      <c r="B275" s="225"/>
      <c r="C275" s="227"/>
      <c r="D275" s="230"/>
      <c r="E275" s="230"/>
      <c r="F275" s="224"/>
      <c r="G275" s="230"/>
      <c r="H275" s="225"/>
      <c r="I275" s="225"/>
      <c r="J275" s="232"/>
      <c r="K275" s="232"/>
      <c r="L275" s="218"/>
      <c r="M275" s="219"/>
      <c r="N275" s="220"/>
      <c r="O275" s="220"/>
      <c r="P275" s="218"/>
      <c r="Q275" s="219"/>
      <c r="R275" s="220"/>
      <c r="S275" s="220"/>
      <c r="T275" s="209"/>
      <c r="U275" s="209"/>
      <c r="W275" s="194"/>
      <c r="X275" s="98"/>
      <c r="Y275" s="92"/>
      <c r="Z275" s="194"/>
      <c r="AA275" s="98"/>
    </row>
    <row r="276" spans="1:27" x14ac:dyDescent="0.25">
      <c r="A276" s="224"/>
      <c r="B276" s="225"/>
      <c r="C276" s="228"/>
      <c r="D276" s="231"/>
      <c r="E276" s="231"/>
      <c r="F276" s="224"/>
      <c r="G276" s="231"/>
      <c r="H276" s="187" t="s">
        <v>32</v>
      </c>
      <c r="I276" s="187" t="s">
        <v>9</v>
      </c>
      <c r="J276" s="190" t="s">
        <v>32</v>
      </c>
      <c r="K276" s="190" t="s">
        <v>9</v>
      </c>
      <c r="L276" s="190" t="s">
        <v>32</v>
      </c>
      <c r="M276" s="190" t="s">
        <v>9</v>
      </c>
      <c r="N276" s="190" t="s">
        <v>32</v>
      </c>
      <c r="O276" s="190" t="s">
        <v>9</v>
      </c>
      <c r="P276" s="190" t="s">
        <v>32</v>
      </c>
      <c r="Q276" s="190" t="s">
        <v>9</v>
      </c>
      <c r="R276" s="190" t="s">
        <v>32</v>
      </c>
      <c r="S276" s="190" t="s">
        <v>9</v>
      </c>
      <c r="T276" s="209"/>
      <c r="U276" s="209"/>
      <c r="W276" s="195"/>
      <c r="X276" s="98"/>
      <c r="Y276" s="92"/>
      <c r="Z276" s="195"/>
      <c r="AA276" s="98"/>
    </row>
    <row r="277" spans="1:27" ht="15.75" customHeight="1" x14ac:dyDescent="0.25">
      <c r="A277" s="71">
        <v>1</v>
      </c>
      <c r="B277" s="70" t="s">
        <v>304</v>
      </c>
      <c r="C277" s="71" t="s">
        <v>90</v>
      </c>
      <c r="D277" s="116" t="s">
        <v>303</v>
      </c>
      <c r="E277" s="71"/>
      <c r="F277" s="72">
        <v>40656</v>
      </c>
      <c r="G277" s="63">
        <f>DATEDIF(F277,$B$5,"y")</f>
        <v>12</v>
      </c>
      <c r="H277" s="73"/>
      <c r="I277" s="187">
        <f>IF(G277=15,VLOOKUP(H277,'Бег 1000 м'!$A$2:$B$200,2,1),IF(G277=14,VLOOKUP(H277,'Бег 1000 м'!$D$2:$E$200,2,1),IF(G277=13,VLOOKUP(H277,'Бег 1000 м'!$G$2:$H$200,2,1),IF(G277=12,VLOOKUP(H277,'Бег 1000 м'!$J$2:$K$200,2,1),""))))</f>
        <v>0</v>
      </c>
      <c r="J277" s="74">
        <v>5.4</v>
      </c>
      <c r="K277" s="187">
        <f>IF(G277=12,VLOOKUP(J277,'Бег 30 м'!$B$2:$C$74,2,1),IF(G277=11,VLOOKUP(J277,'Бег 30 м'!$E$2:$F$74,2,1),""))</f>
        <v>35</v>
      </c>
      <c r="L277" s="75">
        <v>3</v>
      </c>
      <c r="M277" s="187">
        <f>IF(G277=15,VLOOKUP(L277,'Подт Отж'!$A$2:$B$72,2,1),IF(G277=14,VLOOKUP(L277,'Подт Отж'!$D$2:$E$72,2,1),IF(G277=13,VLOOKUP(L277,'Подт Отж'!$G$2:$H$72,2,1),IF(G277=12,VLOOKUP(L277,'Подт Отж'!$J$2:$K$72,2,1),IF(G277=11,VLOOKUP(L277,'Подт Отж'!$M$2:$N$72,2,1),""))))
)</f>
        <v>17</v>
      </c>
      <c r="N277" s="75">
        <v>25</v>
      </c>
      <c r="O277" s="187">
        <f>IF(G277=15,VLOOKUP(N277,'Подъем туловища'!$A$2:$B$72,2,1),IF(G277=14,VLOOKUP(N277,'Подъем туловища'!$D$2:$E$72,2,1),IF(G277=13,VLOOKUP(N277,'Подъем туловища'!$G$2:$H$72,2,1),IF(G277=12,VLOOKUP(N277,'Подъем туловища'!$J$2:$K$72,2,1),IF(G277=11,VLOOKUP(N277,'Подъем туловища'!$M$2:$N$72,2,1),"")))))</f>
        <v>34</v>
      </c>
      <c r="P277" s="75">
        <v>9</v>
      </c>
      <c r="Q277" s="187">
        <f>IF(G277=15,VLOOKUP(P277,'Наклон вперед'!$A$2:$B$72,2,1),IF(G277=14,VLOOKUP(P277,'Наклон вперед'!$D$2:$E$72,2,1),IF(G277=13,VLOOKUP(P277,'Наклон вперед'!$G$2:$H$72,2,1),IF(G277=12,VLOOKUP(P277,'Наклон вперед'!$J$2:$K$72,2,1),IF(G277=11,VLOOKUP(P277,'Наклон вперед'!$M$2:$N$72,2,1),"")))))</f>
        <v>29</v>
      </c>
      <c r="R277" s="75">
        <v>190</v>
      </c>
      <c r="S277" s="187">
        <f>IF(G277=15,VLOOKUP(R277,'Прыжок с места'!$A$2:$B$72,2,1),IF(G277=14,VLOOKUP(R277,'Прыжок с места'!$D$2:$E$72,2,1),IF(G277=13,VLOOKUP(R277,'Прыжок с места'!$G$2:$H$72,2,1),IF(G277=12,VLOOKUP(R277,'Прыжок с места'!$J$2:$K$72,2,1),IF(G277=11,VLOOKUP(R277,'Прыжок с места'!$M$2:$N$72,2,1),"")))))</f>
        <v>30</v>
      </c>
      <c r="T277" s="76">
        <f t="shared" ref="T277:T282" si="70">SUM(I277,K277,M277,O277,Q277,S277,)</f>
        <v>145</v>
      </c>
      <c r="U277" s="93">
        <f>X277</f>
        <v>29</v>
      </c>
      <c r="W277" s="99">
        <f>T277</f>
        <v>145</v>
      </c>
      <c r="X277" s="98">
        <f t="shared" ref="X277:X315" si="71">RANK(W277,$W$9:$W$333)</f>
        <v>29</v>
      </c>
      <c r="Y277" s="167"/>
      <c r="Z277" s="99"/>
      <c r="AA277" s="98"/>
    </row>
    <row r="278" spans="1:27" x14ac:dyDescent="0.25">
      <c r="A278" s="71">
        <v>2</v>
      </c>
      <c r="B278" s="70" t="s">
        <v>305</v>
      </c>
      <c r="C278" s="71" t="s">
        <v>90</v>
      </c>
      <c r="D278" s="116" t="s">
        <v>303</v>
      </c>
      <c r="E278" s="71"/>
      <c r="F278" s="72">
        <v>40645</v>
      </c>
      <c r="G278" s="63">
        <f t="shared" ref="G278:G282" si="72">DATEDIF(F278,$B$5,"y")</f>
        <v>12</v>
      </c>
      <c r="H278" s="73"/>
      <c r="I278" s="187">
        <f>IF(G278=15,VLOOKUP(H278,'Бег 1000 м'!$A$2:$B$200,2,1),IF(G278=14,VLOOKUP(H278,'Бег 1000 м'!$D$2:$E$200,2,1),IF(G278=13,VLOOKUP(H278,'Бег 1000 м'!$G$2:$H$200,2,1),IF(G278=12,VLOOKUP(H278,'Бег 1000 м'!$J$2:$K$200,2,1),""))))</f>
        <v>0</v>
      </c>
      <c r="J278" s="74">
        <v>5.2</v>
      </c>
      <c r="K278" s="187">
        <f>IF(G278=12,VLOOKUP(J278,'Бег 30 м'!$B$2:$C$74,2,1),IF(G278=11,VLOOKUP(J278,'Бег 30 м'!$E$2:$F$74,2,1),""))</f>
        <v>45</v>
      </c>
      <c r="L278" s="75">
        <v>7</v>
      </c>
      <c r="M278" s="187">
        <f>IF(G278=15,VLOOKUP(L278,'Подт Отж'!$A$2:$B$72,2,1),IF(G278=14,VLOOKUP(L278,'Подт Отж'!$D$2:$E$72,2,1),IF(G278=13,VLOOKUP(L278,'Подт Отж'!$G$2:$H$72,2,1),IF(G278=12,VLOOKUP(L278,'Подт Отж'!$J$2:$K$72,2,1),IF(G278=11,VLOOKUP(L278,'Подт Отж'!$M$2:$N$72,2,1),""))))
)</f>
        <v>33</v>
      </c>
      <c r="N278" s="75">
        <v>27</v>
      </c>
      <c r="O278" s="187">
        <f>IF(G278=15,VLOOKUP(N278,'Подъем туловища'!$A$2:$B$72,2,1),IF(G278=14,VLOOKUP(N278,'Подъем туловища'!$D$2:$E$72,2,1),IF(G278=13,VLOOKUP(N278,'Подъем туловища'!$G$2:$H$72,2,1),IF(G278=12,VLOOKUP(N278,'Подъем туловища'!$J$2:$K$72,2,1),IF(G278=11,VLOOKUP(N278,'Подъем туловища'!$M$2:$N$72,2,1),"")))))</f>
        <v>38</v>
      </c>
      <c r="P278" s="75">
        <v>2</v>
      </c>
      <c r="Q278" s="187">
        <f>IF(G278=15,VLOOKUP(P278,'Наклон вперед'!$A$2:$B$72,2,1),IF(G278=14,VLOOKUP(P278,'Наклон вперед'!$D$2:$E$72,2,1),IF(G278=13,VLOOKUP(P278,'Наклон вперед'!$G$2:$H$72,2,1),IF(G278=12,VLOOKUP(P278,'Наклон вперед'!$J$2:$K$72,2,1),IF(G278=11,VLOOKUP(P278,'Наклон вперед'!$M$2:$N$72,2,1),"")))))</f>
        <v>14</v>
      </c>
      <c r="R278" s="75">
        <v>190</v>
      </c>
      <c r="S278" s="187">
        <f>IF(G278=15,VLOOKUP(R278,'Прыжок с места'!$A$2:$B$72,2,1),IF(G278=14,VLOOKUP(R278,'Прыжок с места'!$D$2:$E$72,2,1),IF(G278=13,VLOOKUP(R278,'Прыжок с места'!$G$2:$H$72,2,1),IF(G278=12,VLOOKUP(R278,'Прыжок с места'!$J$2:$K$72,2,1),IF(G278=11,VLOOKUP(R278,'Прыжок с места'!$M$2:$N$72,2,1),"")))))</f>
        <v>30</v>
      </c>
      <c r="T278" s="76">
        <f t="shared" si="70"/>
        <v>160</v>
      </c>
      <c r="U278" s="93">
        <f t="shared" ref="U278:U282" si="73">X278</f>
        <v>24</v>
      </c>
      <c r="W278" s="99">
        <f t="shared" ref="W278:W282" si="74">T278</f>
        <v>160</v>
      </c>
      <c r="X278" s="98">
        <f t="shared" si="71"/>
        <v>24</v>
      </c>
      <c r="Y278" s="167"/>
      <c r="Z278" s="99"/>
      <c r="AA278" s="98"/>
    </row>
    <row r="279" spans="1:27" x14ac:dyDescent="0.25">
      <c r="A279" s="71">
        <v>3</v>
      </c>
      <c r="B279" s="70" t="s">
        <v>306</v>
      </c>
      <c r="C279" s="71" t="s">
        <v>90</v>
      </c>
      <c r="D279" s="116" t="s">
        <v>303</v>
      </c>
      <c r="E279" s="71"/>
      <c r="F279" s="72">
        <v>40848</v>
      </c>
      <c r="G279" s="63">
        <f t="shared" si="72"/>
        <v>11</v>
      </c>
      <c r="H279" s="73"/>
      <c r="I279" s="187" t="str">
        <f>IF(G279=15,VLOOKUP(H279,'Бег 1000 м'!$A$2:$B$200,2,1),IF(G279=14,VLOOKUP(H279,'Бег 1000 м'!$D$2:$E$200,2,1),IF(G279=13,VLOOKUP(H279,'Бег 1000 м'!$G$2:$H$200,2,1),IF(G279=12,VLOOKUP(H279,'Бег 1000 м'!$J$2:$K$200,2,1),""))))</f>
        <v/>
      </c>
      <c r="J279" s="74">
        <v>5.0999999999999996</v>
      </c>
      <c r="K279" s="187">
        <f>IF(G279=12,VLOOKUP(J279,'Бег 30 м'!$B$2:$C$74,2,1),IF(G279=11,VLOOKUP(J279,'Бег 30 м'!$E$2:$F$74,2,1),""))</f>
        <v>57</v>
      </c>
      <c r="L279" s="75">
        <v>5</v>
      </c>
      <c r="M279" s="187">
        <f>IF(G279=15,VLOOKUP(L279,'Подт Отж'!$A$2:$B$72,2,1),IF(G279=14,VLOOKUP(L279,'Подт Отж'!$D$2:$E$72,2,1),IF(G279=13,VLOOKUP(L279,'Подт Отж'!$G$2:$H$72,2,1),IF(G279=12,VLOOKUP(L279,'Подт Отж'!$J$2:$K$72,2,1),IF(G279=11,VLOOKUP(L279,'Подт Отж'!$M$2:$N$72,2,1),""))))
)</f>
        <v>29</v>
      </c>
      <c r="N279" s="75">
        <v>26</v>
      </c>
      <c r="O279" s="187">
        <f>IF(G279=15,VLOOKUP(N279,'Подъем туловища'!$A$2:$B$72,2,1),IF(G279=14,VLOOKUP(N279,'Подъем туловища'!$D$2:$E$72,2,1),IF(G279=13,VLOOKUP(N279,'Подъем туловища'!$G$2:$H$72,2,1),IF(G279=12,VLOOKUP(N279,'Подъем туловища'!$J$2:$K$72,2,1),IF(G279=11,VLOOKUP(N279,'Подъем туловища'!$M$2:$N$72,2,1),"")))))</f>
        <v>41</v>
      </c>
      <c r="P279" s="75">
        <v>11</v>
      </c>
      <c r="Q279" s="187">
        <f>IF(G279=15,VLOOKUP(P279,'Наклон вперед'!$A$2:$B$72,2,1),IF(G279=14,VLOOKUP(P279,'Наклон вперед'!$D$2:$E$72,2,1),IF(G279=13,VLOOKUP(P279,'Наклон вперед'!$G$2:$H$72,2,1),IF(G279=12,VLOOKUP(P279,'Наклон вперед'!$J$2:$K$72,2,1),IF(G279=11,VLOOKUP(P279,'Наклон вперед'!$M$2:$N$72,2,1),"")))))</f>
        <v>46</v>
      </c>
      <c r="R279" s="75">
        <v>208</v>
      </c>
      <c r="S279" s="187">
        <f>IF(G279=15,VLOOKUP(R279,'Прыжок с места'!$A$2:$B$72,2,1),IF(G279=14,VLOOKUP(R279,'Прыжок с места'!$D$2:$E$72,2,1),IF(G279=13,VLOOKUP(R279,'Прыжок с места'!$G$2:$H$72,2,1),IF(G279=12,VLOOKUP(R279,'Прыжок с места'!$J$2:$K$72,2,1),IF(G279=11,VLOOKUP(R279,'Прыжок с места'!$M$2:$N$72,2,1),"")))))</f>
        <v>54</v>
      </c>
      <c r="T279" s="76">
        <f t="shared" si="70"/>
        <v>227</v>
      </c>
      <c r="U279" s="93">
        <f t="shared" si="73"/>
        <v>5</v>
      </c>
      <c r="W279" s="99">
        <f t="shared" si="74"/>
        <v>227</v>
      </c>
      <c r="X279" s="98">
        <f t="shared" si="71"/>
        <v>5</v>
      </c>
      <c r="Y279" s="167"/>
      <c r="Z279" s="99"/>
      <c r="AA279" s="98"/>
    </row>
    <row r="280" spans="1:27" x14ac:dyDescent="0.25">
      <c r="A280" s="71">
        <v>4</v>
      </c>
      <c r="B280" s="70" t="s">
        <v>307</v>
      </c>
      <c r="C280" s="71" t="s">
        <v>90</v>
      </c>
      <c r="D280" s="116" t="s">
        <v>303</v>
      </c>
      <c r="E280" s="71"/>
      <c r="F280" s="72">
        <v>40560</v>
      </c>
      <c r="G280" s="63">
        <f t="shared" si="72"/>
        <v>12</v>
      </c>
      <c r="H280" s="73"/>
      <c r="I280" s="187">
        <f>IF(G280=15,VLOOKUP(H280,'Бег 1000 м'!$A$2:$B$200,2,1),IF(G280=14,VLOOKUP(H280,'Бег 1000 м'!$D$2:$E$200,2,1),IF(G280=13,VLOOKUP(H280,'Бег 1000 м'!$G$2:$H$200,2,1),IF(G280=12,VLOOKUP(H280,'Бег 1000 м'!$J$2:$K$200,2,1),""))))</f>
        <v>0</v>
      </c>
      <c r="J280" s="74">
        <v>5</v>
      </c>
      <c r="K280" s="187">
        <f>IF(G280=12,VLOOKUP(J280,'Бег 30 м'!$B$2:$C$74,2,1),IF(G280=11,VLOOKUP(J280,'Бег 30 м'!$E$2:$F$74,2,1),""))</f>
        <v>53</v>
      </c>
      <c r="L280" s="75">
        <v>11</v>
      </c>
      <c r="M280" s="187">
        <f>IF(G280=15,VLOOKUP(L280,'Подт Отж'!$A$2:$B$72,2,1),IF(G280=14,VLOOKUP(L280,'Подт Отж'!$D$2:$E$72,2,1),IF(G280=13,VLOOKUP(L280,'Подт Отж'!$G$2:$H$72,2,1),IF(G280=12,VLOOKUP(L280,'Подт Отж'!$J$2:$K$72,2,1),IF(G280=11,VLOOKUP(L280,'Подт Отж'!$M$2:$N$72,2,1),""))))
)</f>
        <v>50</v>
      </c>
      <c r="N280" s="75">
        <v>28</v>
      </c>
      <c r="O280" s="187">
        <f>IF(G280=15,VLOOKUP(N280,'Подъем туловища'!$A$2:$B$72,2,1),IF(G280=14,VLOOKUP(N280,'Подъем туловища'!$D$2:$E$72,2,1),IF(G280=13,VLOOKUP(N280,'Подъем туловища'!$G$2:$H$72,2,1),IF(G280=12,VLOOKUP(N280,'Подъем туловища'!$J$2:$K$72,2,1),IF(G280=11,VLOOKUP(N280,'Подъем туловища'!$M$2:$N$72,2,1),"")))))</f>
        <v>40</v>
      </c>
      <c r="P280" s="75">
        <v>-10</v>
      </c>
      <c r="Q280" s="187">
        <f>IF(G280=15,VLOOKUP(P280,'Наклон вперед'!$A$2:$B$72,2,1),IF(G280=14,VLOOKUP(P280,'Наклон вперед'!$D$2:$E$72,2,1),IF(G280=13,VLOOKUP(P280,'Наклон вперед'!$G$2:$H$72,2,1),IF(G280=12,VLOOKUP(P280,'Наклон вперед'!$J$2:$K$72,2,1),IF(G280=11,VLOOKUP(P280,'Наклон вперед'!$M$2:$N$72,2,1),"")))))</f>
        <v>0</v>
      </c>
      <c r="R280" s="75">
        <v>205</v>
      </c>
      <c r="S280" s="187">
        <f>IF(G280=15,VLOOKUP(R280,'Прыжок с места'!$A$2:$B$72,2,1),IF(G280=14,VLOOKUP(R280,'Прыжок с места'!$D$2:$E$72,2,1),IF(G280=13,VLOOKUP(R280,'Прыжок с места'!$G$2:$H$72,2,1),IF(G280=12,VLOOKUP(R280,'Прыжок с места'!$J$2:$K$72,2,1),IF(G280=11,VLOOKUP(R280,'Прыжок с места'!$M$2:$N$72,2,1),"")))))</f>
        <v>40</v>
      </c>
      <c r="T280" s="76">
        <f t="shared" si="70"/>
        <v>183</v>
      </c>
      <c r="U280" s="93">
        <f t="shared" si="73"/>
        <v>14</v>
      </c>
      <c r="W280" s="99">
        <f t="shared" si="74"/>
        <v>183</v>
      </c>
      <c r="X280" s="98">
        <f t="shared" si="71"/>
        <v>14</v>
      </c>
      <c r="Y280" s="167"/>
      <c r="Z280" s="99"/>
      <c r="AA280" s="98"/>
    </row>
    <row r="281" spans="1:27" x14ac:dyDescent="0.25">
      <c r="A281" s="71">
        <v>5</v>
      </c>
      <c r="B281" s="70" t="s">
        <v>308</v>
      </c>
      <c r="C281" s="71" t="s">
        <v>90</v>
      </c>
      <c r="D281" s="116" t="s">
        <v>303</v>
      </c>
      <c r="E281" s="71"/>
      <c r="F281" s="72">
        <v>40620</v>
      </c>
      <c r="G281" s="63">
        <f t="shared" si="72"/>
        <v>12</v>
      </c>
      <c r="H281" s="73"/>
      <c r="I281" s="187">
        <f>IF(G281=15,VLOOKUP(H281,'Бег 1000 м'!$A$2:$B$200,2,1),IF(G281=14,VLOOKUP(H281,'Бег 1000 м'!$D$2:$E$200,2,1),IF(G281=13,VLOOKUP(H281,'Бег 1000 м'!$G$2:$H$200,2,1),IF(G281=12,VLOOKUP(H281,'Бег 1000 м'!$J$2:$K$200,2,1),""))))</f>
        <v>0</v>
      </c>
      <c r="J281" s="74">
        <v>5.4</v>
      </c>
      <c r="K281" s="187">
        <f>IF(G281=12,VLOOKUP(J281,'Бег 30 м'!$B$2:$C$74,2,1),IF(G281=11,VLOOKUP(J281,'Бег 30 м'!$E$2:$F$74,2,1),""))</f>
        <v>35</v>
      </c>
      <c r="L281" s="75">
        <v>1</v>
      </c>
      <c r="M281" s="187">
        <f>IF(G281=15,VLOOKUP(L281,'Подт Отж'!$A$2:$B$72,2,1),IF(G281=14,VLOOKUP(L281,'Подт Отж'!$D$2:$E$72,2,1),IF(G281=13,VLOOKUP(L281,'Подт Отж'!$G$2:$H$72,2,1),IF(G281=12,VLOOKUP(L281,'Подт Отж'!$J$2:$K$72,2,1),IF(G281=11,VLOOKUP(L281,'Подт Отж'!$M$2:$N$72,2,1),""))))
)</f>
        <v>10</v>
      </c>
      <c r="N281" s="75">
        <v>25</v>
      </c>
      <c r="O281" s="187">
        <f>IF(G281=15,VLOOKUP(N281,'Подъем туловища'!$A$2:$B$72,2,1),IF(G281=14,VLOOKUP(N281,'Подъем туловища'!$D$2:$E$72,2,1),IF(G281=13,VLOOKUP(N281,'Подъем туловища'!$G$2:$H$72,2,1),IF(G281=12,VLOOKUP(N281,'Подъем туловища'!$J$2:$K$72,2,1),IF(G281=11,VLOOKUP(N281,'Подъем туловища'!$M$2:$N$72,2,1),"")))))</f>
        <v>34</v>
      </c>
      <c r="P281" s="75">
        <v>9</v>
      </c>
      <c r="Q281" s="187">
        <f>IF(G281=15,VLOOKUP(P281,'Наклон вперед'!$A$2:$B$72,2,1),IF(G281=14,VLOOKUP(P281,'Наклон вперед'!$D$2:$E$72,2,1),IF(G281=13,VLOOKUP(P281,'Наклон вперед'!$G$2:$H$72,2,1),IF(G281=12,VLOOKUP(P281,'Наклон вперед'!$J$2:$K$72,2,1),IF(G281=11,VLOOKUP(P281,'Наклон вперед'!$M$2:$N$72,2,1),"")))))</f>
        <v>29</v>
      </c>
      <c r="R281" s="75">
        <v>180</v>
      </c>
      <c r="S281" s="187">
        <f>IF(G281=15,VLOOKUP(R281,'Прыжок с места'!$A$2:$B$72,2,1),IF(G281=14,VLOOKUP(R281,'Прыжок с места'!$D$2:$E$72,2,1),IF(G281=13,VLOOKUP(R281,'Прыжок с места'!$G$2:$H$72,2,1),IF(G281=12,VLOOKUP(R281,'Прыжок с места'!$J$2:$K$72,2,1),IF(G281=11,VLOOKUP(R281,'Прыжок с места'!$M$2:$N$72,2,1),"")))))</f>
        <v>25</v>
      </c>
      <c r="T281" s="76">
        <f t="shared" si="70"/>
        <v>133</v>
      </c>
      <c r="U281" s="93">
        <f t="shared" si="73"/>
        <v>36</v>
      </c>
      <c r="W281" s="99">
        <f t="shared" si="74"/>
        <v>133</v>
      </c>
      <c r="X281" s="98">
        <f t="shared" si="71"/>
        <v>36</v>
      </c>
      <c r="Y281" s="167"/>
      <c r="Z281" s="99"/>
      <c r="AA281" s="98"/>
    </row>
    <row r="282" spans="1:27" x14ac:dyDescent="0.25">
      <c r="A282" s="71">
        <v>6</v>
      </c>
      <c r="B282" s="70" t="s">
        <v>309</v>
      </c>
      <c r="C282" s="71" t="s">
        <v>90</v>
      </c>
      <c r="D282" s="116" t="s">
        <v>303</v>
      </c>
      <c r="E282" s="71"/>
      <c r="F282" s="72">
        <v>40650</v>
      </c>
      <c r="G282" s="63">
        <f t="shared" si="72"/>
        <v>12</v>
      </c>
      <c r="H282" s="73"/>
      <c r="I282" s="187">
        <f>IF(G282=15,VLOOKUP(H282,'Бег 1000 м'!$A$2:$B$200,2,1),IF(G282=14,VLOOKUP(H282,'Бег 1000 м'!$D$2:$E$200,2,1),IF(G282=13,VLOOKUP(H282,'Бег 1000 м'!$G$2:$H$200,2,1),IF(G282=12,VLOOKUP(H282,'Бег 1000 м'!$J$2:$K$200,2,1),""))))</f>
        <v>0</v>
      </c>
      <c r="J282" s="74">
        <v>4.8</v>
      </c>
      <c r="K282" s="187">
        <f>IF(G282=12,VLOOKUP(J282,'Бег 30 м'!$B$2:$C$74,2,1),IF(G282=11,VLOOKUP(J282,'Бег 30 м'!$E$2:$F$74,2,1),""))</f>
        <v>59</v>
      </c>
      <c r="L282" s="75">
        <v>0</v>
      </c>
      <c r="M282" s="187">
        <f>IF(G282=15,VLOOKUP(L282,'Подт Отж'!$A$2:$B$72,2,1),IF(G282=14,VLOOKUP(L282,'Подт Отж'!$D$2:$E$72,2,1),IF(G282=13,VLOOKUP(L282,'Подт Отж'!$G$2:$H$72,2,1),IF(G282=12,VLOOKUP(L282,'Подт Отж'!$J$2:$K$72,2,1),IF(G282=11,VLOOKUP(L282,'Подт Отж'!$M$2:$N$72,2,1),""))))
)</f>
        <v>0</v>
      </c>
      <c r="N282" s="75">
        <v>23</v>
      </c>
      <c r="O282" s="187">
        <f>IF(G282=15,VLOOKUP(N282,'Подъем туловища'!$A$2:$B$72,2,1),IF(G282=14,VLOOKUP(N282,'Подъем туловища'!$D$2:$E$72,2,1),IF(G282=13,VLOOKUP(N282,'Подъем туловища'!$G$2:$H$72,2,1),IF(G282=12,VLOOKUP(N282,'Подъем туловища'!$J$2:$K$72,2,1),IF(G282=11,VLOOKUP(N282,'Подъем туловища'!$M$2:$N$72,2,1),"")))))</f>
        <v>30</v>
      </c>
      <c r="P282" s="75">
        <v>2</v>
      </c>
      <c r="Q282" s="187">
        <f>IF(G282=15,VLOOKUP(P282,'Наклон вперед'!$A$2:$B$72,2,1),IF(G282=14,VLOOKUP(P282,'Наклон вперед'!$D$2:$E$72,2,1),IF(G282=13,VLOOKUP(P282,'Наклон вперед'!$G$2:$H$72,2,1),IF(G282=12,VLOOKUP(P282,'Наклон вперед'!$J$2:$K$72,2,1),IF(G282=11,VLOOKUP(P282,'Наклон вперед'!$M$2:$N$72,2,1),"")))))</f>
        <v>14</v>
      </c>
      <c r="R282" s="75">
        <v>205</v>
      </c>
      <c r="S282" s="187">
        <f>IF(G282=15,VLOOKUP(R282,'Прыжок с места'!$A$2:$B$72,2,1),IF(G282=14,VLOOKUP(R282,'Прыжок с места'!$D$2:$E$72,2,1),IF(G282=13,VLOOKUP(R282,'Прыжок с места'!$G$2:$H$72,2,1),IF(G282=12,VLOOKUP(R282,'Прыжок с места'!$J$2:$K$72,2,1),IF(G282=11,VLOOKUP(R282,'Прыжок с места'!$M$2:$N$72,2,1),"")))))</f>
        <v>40</v>
      </c>
      <c r="T282" s="76">
        <f t="shared" si="70"/>
        <v>143</v>
      </c>
      <c r="U282" s="93">
        <f t="shared" si="73"/>
        <v>30</v>
      </c>
      <c r="W282" s="99">
        <f t="shared" si="74"/>
        <v>143</v>
      </c>
      <c r="X282" s="98">
        <f t="shared" si="71"/>
        <v>30</v>
      </c>
      <c r="Y282" s="167"/>
      <c r="Z282" s="99"/>
      <c r="AA282" s="98"/>
    </row>
    <row r="283" spans="1:27" x14ac:dyDescent="0.25">
      <c r="A283" s="71">
        <v>7</v>
      </c>
      <c r="B283" s="70"/>
      <c r="C283" s="71"/>
      <c r="D283" s="116"/>
      <c r="E283" s="71"/>
      <c r="F283" s="72"/>
      <c r="G283" s="63"/>
      <c r="H283" s="73"/>
      <c r="I283" s="187"/>
      <c r="J283" s="74"/>
      <c r="K283" s="187"/>
      <c r="L283" s="75"/>
      <c r="M283" s="187"/>
      <c r="N283" s="75"/>
      <c r="O283" s="187"/>
      <c r="P283" s="75"/>
      <c r="Q283" s="187"/>
      <c r="R283" s="75"/>
      <c r="S283" s="187"/>
      <c r="T283" s="76"/>
      <c r="U283" s="93"/>
      <c r="W283" s="99"/>
      <c r="X283" s="98"/>
      <c r="Y283" s="167"/>
      <c r="Z283" s="99"/>
      <c r="AA283" s="98"/>
    </row>
    <row r="284" spans="1:27" ht="15.75" thickBot="1" x14ac:dyDescent="0.3">
      <c r="A284" s="71">
        <v>8</v>
      </c>
      <c r="B284" s="70"/>
      <c r="C284" s="71"/>
      <c r="D284" s="71"/>
      <c r="E284" s="71"/>
      <c r="F284" s="72"/>
      <c r="G284" s="63"/>
      <c r="H284" s="73"/>
      <c r="I284" s="187"/>
      <c r="J284" s="74"/>
      <c r="K284" s="187"/>
      <c r="L284" s="75"/>
      <c r="M284" s="187"/>
      <c r="N284" s="75"/>
      <c r="O284" s="188"/>
      <c r="P284" s="83"/>
      <c r="Q284" s="188"/>
      <c r="R284" s="83"/>
      <c r="S284" s="188"/>
      <c r="T284" s="84"/>
      <c r="U284" s="93"/>
      <c r="W284" s="99"/>
      <c r="X284" s="98"/>
      <c r="Y284" s="167"/>
      <c r="Z284" s="99"/>
      <c r="AA284" s="98"/>
    </row>
    <row r="285" spans="1:27" ht="24.95" customHeight="1" thickBot="1" x14ac:dyDescent="0.3">
      <c r="K285" s="29"/>
      <c r="O285" s="210" t="s">
        <v>198</v>
      </c>
      <c r="P285" s="211"/>
      <c r="Q285" s="211"/>
      <c r="R285" s="211"/>
      <c r="S285" s="89"/>
      <c r="T285" s="88">
        <f>SUM(LARGE(T277:T284,{1,2,3,4,5}))</f>
        <v>858</v>
      </c>
      <c r="W285" s="99"/>
      <c r="X285" s="98"/>
      <c r="Y285" s="167"/>
      <c r="Z285" s="99"/>
      <c r="AA285" s="98"/>
    </row>
    <row r="286" spans="1:27" x14ac:dyDescent="0.25">
      <c r="W286" s="99"/>
      <c r="X286" s="98"/>
      <c r="Y286" s="167"/>
      <c r="Z286" s="99"/>
      <c r="AA286" s="98"/>
    </row>
    <row r="287" spans="1:27" ht="15" customHeight="1" x14ac:dyDescent="0.25">
      <c r="A287" s="224" t="s">
        <v>0</v>
      </c>
      <c r="B287" s="225" t="s">
        <v>1</v>
      </c>
      <c r="C287" s="226" t="s">
        <v>34</v>
      </c>
      <c r="D287" s="229" t="s">
        <v>30</v>
      </c>
      <c r="E287" s="229" t="s">
        <v>31</v>
      </c>
      <c r="F287" s="224" t="s">
        <v>3</v>
      </c>
      <c r="G287" s="229" t="s">
        <v>8</v>
      </c>
      <c r="H287" s="225" t="s">
        <v>21</v>
      </c>
      <c r="I287" s="225"/>
      <c r="J287" s="232" t="s">
        <v>190</v>
      </c>
      <c r="K287" s="232"/>
      <c r="L287" s="216" t="s">
        <v>29</v>
      </c>
      <c r="M287" s="217"/>
      <c r="N287" s="220" t="s">
        <v>189</v>
      </c>
      <c r="O287" s="220"/>
      <c r="P287" s="216" t="s">
        <v>5</v>
      </c>
      <c r="Q287" s="217"/>
      <c r="R287" s="220" t="s">
        <v>23</v>
      </c>
      <c r="S287" s="220"/>
      <c r="T287" s="209" t="s">
        <v>42</v>
      </c>
      <c r="U287" s="209" t="s">
        <v>43</v>
      </c>
      <c r="W287" s="99"/>
      <c r="X287" s="98"/>
      <c r="Y287" s="167"/>
      <c r="Z287" s="99"/>
      <c r="AA287" s="98"/>
    </row>
    <row r="288" spans="1:27" ht="20.25" customHeight="1" x14ac:dyDescent="0.25">
      <c r="A288" s="224"/>
      <c r="B288" s="225"/>
      <c r="C288" s="227"/>
      <c r="D288" s="230"/>
      <c r="E288" s="230"/>
      <c r="F288" s="224"/>
      <c r="G288" s="230"/>
      <c r="H288" s="225"/>
      <c r="I288" s="225"/>
      <c r="J288" s="232"/>
      <c r="K288" s="232"/>
      <c r="L288" s="218"/>
      <c r="M288" s="219"/>
      <c r="N288" s="220"/>
      <c r="O288" s="220"/>
      <c r="P288" s="218"/>
      <c r="Q288" s="219"/>
      <c r="R288" s="220"/>
      <c r="S288" s="220"/>
      <c r="T288" s="209"/>
      <c r="U288" s="209"/>
      <c r="W288" s="99"/>
      <c r="X288" s="98"/>
      <c r="Y288" s="167"/>
      <c r="Z288" s="99"/>
      <c r="AA288" s="98"/>
    </row>
    <row r="289" spans="1:27" x14ac:dyDescent="0.25">
      <c r="A289" s="224"/>
      <c r="B289" s="225"/>
      <c r="C289" s="228"/>
      <c r="D289" s="231"/>
      <c r="E289" s="231"/>
      <c r="F289" s="224"/>
      <c r="G289" s="231"/>
      <c r="H289" s="187" t="s">
        <v>32</v>
      </c>
      <c r="I289" s="187" t="s">
        <v>9</v>
      </c>
      <c r="J289" s="190" t="s">
        <v>32</v>
      </c>
      <c r="K289" s="190" t="s">
        <v>9</v>
      </c>
      <c r="L289" s="190" t="s">
        <v>32</v>
      </c>
      <c r="M289" s="190" t="s">
        <v>9</v>
      </c>
      <c r="N289" s="190" t="s">
        <v>32</v>
      </c>
      <c r="O289" s="190" t="s">
        <v>9</v>
      </c>
      <c r="P289" s="190" t="s">
        <v>32</v>
      </c>
      <c r="Q289" s="190" t="s">
        <v>9</v>
      </c>
      <c r="R289" s="190" t="s">
        <v>32</v>
      </c>
      <c r="S289" s="190" t="s">
        <v>9</v>
      </c>
      <c r="T289" s="209"/>
      <c r="U289" s="209"/>
      <c r="W289" s="99"/>
      <c r="X289" s="98"/>
      <c r="Y289" s="167"/>
      <c r="Z289" s="99"/>
      <c r="AA289" s="98"/>
    </row>
    <row r="290" spans="1:27" x14ac:dyDescent="0.25">
      <c r="A290" s="71">
        <v>1</v>
      </c>
      <c r="B290" s="70" t="s">
        <v>310</v>
      </c>
      <c r="C290" s="71" t="s">
        <v>91</v>
      </c>
      <c r="D290" s="116" t="s">
        <v>303</v>
      </c>
      <c r="E290" s="71"/>
      <c r="F290" s="72">
        <v>40971</v>
      </c>
      <c r="G290" s="63">
        <f t="shared" ref="G290:G295" si="75">DATEDIF(F290,$B$5,"y")</f>
        <v>11</v>
      </c>
      <c r="H290" s="73"/>
      <c r="I290" s="187" t="str">
        <f>IF(G290=15,VLOOKUP(H290,'Бег 1000 м'!$N$2:$O$194,2,1),IF(G290=14,VLOOKUP(H290,'Бег 1000 м'!$Q$2:$R$194,2,1),IF(G290=13,VLOOKUP(H290,'Бег 1000 м'!$T$2:$U$204,2,1),IF(G290=12,VLOOKUP(H290,'Бег 1000 м'!$W$2:$X$214,2,1),""))))</f>
        <v/>
      </c>
      <c r="J290" s="74">
        <v>4.9000000000000004</v>
      </c>
      <c r="K290" s="187">
        <f>IF(G290=12,VLOOKUP(J290,'Бег 30 м'!$I$2:$J$74,2,1),IF(G290=11,VLOOKUP(J290,'Бег 30 м'!$L$2:$M$74,2,1),""))</f>
        <v>68</v>
      </c>
      <c r="L290" s="75">
        <v>25</v>
      </c>
      <c r="M290" s="187">
        <f>IF(G290=15,VLOOKUP(L290,'Подт Отж'!$Q$2:$R$72,2,1),IF(G290=14,VLOOKUP(L290,'Подт Отж'!$T$2:$U$72,2,1),IF(G290=13,VLOOKUP(L290,'Подт Отж'!$W$2:$X$72,2,1),IF(G290=12,VLOOKUP(L290,'Подт Отж'!$Z$2:$AA$72,2,1),IF(G290=11,VLOOKUP(L290,'Подт Отж'!$AC$2:$AD$72,2,1),"")))))</f>
        <v>52</v>
      </c>
      <c r="N290" s="75">
        <v>29</v>
      </c>
      <c r="O290" s="187">
        <f>IF(G290=15,VLOOKUP(N290,'Подъем туловища'!$P$2:$Q$72,2,1),IF(G290=14,VLOOKUP(N290,'Подъем туловища'!$S$2:$T$72,2,1),IF(G290=13,VLOOKUP(N290,'Подъем туловища'!$V$2:$W$72,2,1),IF(G290=12,VLOOKUP(N290,'Подъем туловища'!$Y$2:$Z$72,2,1),IF(G290=11,VLOOKUP(N290,'Подъем туловища'!$AB$2:$AC$72,2,1),"")))))</f>
        <v>54</v>
      </c>
      <c r="P290" s="75">
        <v>8</v>
      </c>
      <c r="Q290" s="187">
        <f>IF(G290=15,VLOOKUP(P290,'Наклон вперед'!$P$2:$Q$72,2,1),IF(G290=14,VLOOKUP(P290,'Наклон вперед'!$S$2:$T$72,2,1),IF(G290=13,VLOOKUP(P290,'Наклон вперед'!$V$2:$W$72,2,1),IF(G290=12,VLOOKUP(P290,'Наклон вперед'!$Y$2:$Z$72,2,1),IF(G290=11,VLOOKUP(P290,'Наклон вперед'!$AB$2:$AC$72,2,1),"")))))</f>
        <v>21</v>
      </c>
      <c r="R290" s="75">
        <v>215</v>
      </c>
      <c r="S290" s="187">
        <f>IF(G290=15,VLOOKUP(R290,'Прыжок с места'!$P$2:$Q$72,2,1),IF(G290=14,VLOOKUP(R290,'Прыжок с места'!$S$2:$T$72,2,1),IF(G290=13,VLOOKUP(R290,'Прыжок с места'!$V$2:$W$72,2,1),IF(G290=12,VLOOKUP(R290,'Прыжок с места'!$Y$2:$Z$72,2,1),IF(G290=11,VLOOKUP(R290,'Прыжок с места'!$AB$2:$AC$72,2,1),"")))))</f>
        <v>65</v>
      </c>
      <c r="T290" s="76">
        <f t="shared" ref="T290:T295" si="76">SUM(I290,K290,M290,O290,Q290,S290,)</f>
        <v>260</v>
      </c>
      <c r="U290" s="93">
        <f>AA290</f>
        <v>2</v>
      </c>
      <c r="W290" s="99"/>
      <c r="X290" s="98"/>
      <c r="Y290" s="167"/>
      <c r="Z290" s="99">
        <f t="shared" ref="Z290:Z295" si="77">T290</f>
        <v>260</v>
      </c>
      <c r="AA290" s="98">
        <f t="shared" ref="AA290:AA328" si="78">RANK(Z290,$Z$9:$Z$333)</f>
        <v>2</v>
      </c>
    </row>
    <row r="291" spans="1:27" x14ac:dyDescent="0.25">
      <c r="A291" s="71">
        <v>2</v>
      </c>
      <c r="B291" s="70" t="s">
        <v>311</v>
      </c>
      <c r="C291" s="71" t="s">
        <v>91</v>
      </c>
      <c r="D291" s="116" t="s">
        <v>303</v>
      </c>
      <c r="E291" s="71"/>
      <c r="F291" s="72">
        <v>40718</v>
      </c>
      <c r="G291" s="63">
        <f t="shared" si="75"/>
        <v>11</v>
      </c>
      <c r="H291" s="73"/>
      <c r="I291" s="187" t="str">
        <f>IF(G291=15,VLOOKUP(H291,'Бег 1000 м'!$N$2:$O$194,2,1),IF(G291=14,VLOOKUP(H291,'Бег 1000 м'!$Q$2:$R$194,2,1),IF(G291=13,VLOOKUP(H291,'Бег 1000 м'!$T$2:$U$204,2,1),IF(G291=12,VLOOKUP(H291,'Бег 1000 м'!$W$2:$X$214,2,1),""))))</f>
        <v/>
      </c>
      <c r="J291" s="74">
        <v>5.5</v>
      </c>
      <c r="K291" s="187">
        <f>IF(G291=12,VLOOKUP(J291,'Бег 30 м'!$I$2:$J$74,2,1),IF(G291=11,VLOOKUP(J291,'Бег 30 м'!$L$2:$M$74,2,1),""))</f>
        <v>54</v>
      </c>
      <c r="L291" s="75">
        <v>30</v>
      </c>
      <c r="M291" s="187">
        <f>IF(G291=15,VLOOKUP(L291,'Подт Отж'!$Q$2:$R$72,2,1),IF(G291=14,VLOOKUP(L291,'Подт Отж'!$T$2:$U$72,2,1),IF(G291=13,VLOOKUP(L291,'Подт Отж'!$W$2:$X$72,2,1),IF(G291=12,VLOOKUP(L291,'Подт Отж'!$Z$2:$AA$72,2,1),IF(G291=11,VLOOKUP(L291,'Подт Отж'!$AC$2:$AD$72,2,1),"")))))</f>
        <v>59</v>
      </c>
      <c r="N291" s="75">
        <v>29</v>
      </c>
      <c r="O291" s="187">
        <f>IF(G291=15,VLOOKUP(N291,'Подъем туловища'!$P$2:$Q$72,2,1),IF(G291=14,VLOOKUP(N291,'Подъем туловища'!$S$2:$T$72,2,1),IF(G291=13,VLOOKUP(N291,'Подъем туловища'!$V$2:$W$72,2,1),IF(G291=12,VLOOKUP(N291,'Подъем туловища'!$Y$2:$Z$72,2,1),IF(G291=11,VLOOKUP(N291,'Подъем туловища'!$AB$2:$AC$72,2,1),"")))))</f>
        <v>54</v>
      </c>
      <c r="P291" s="75">
        <v>11</v>
      </c>
      <c r="Q291" s="187">
        <f>IF(G291=15,VLOOKUP(P291,'Наклон вперед'!$P$2:$Q$72,2,1),IF(G291=14,VLOOKUP(P291,'Наклон вперед'!$S$2:$T$72,2,1),IF(G291=13,VLOOKUP(P291,'Наклон вперед'!$V$2:$W$72,2,1),IF(G291=12,VLOOKUP(P291,'Наклон вперед'!$Y$2:$Z$72,2,1),IF(G291=11,VLOOKUP(P291,'Наклон вперед'!$AB$2:$AC$72,2,1),"")))))</f>
        <v>30</v>
      </c>
      <c r="R291" s="75">
        <v>185</v>
      </c>
      <c r="S291" s="187">
        <f>IF(G291=15,VLOOKUP(R291,'Прыжок с места'!$P$2:$Q$72,2,1),IF(G291=14,VLOOKUP(R291,'Прыжок с места'!$S$2:$T$72,2,1),IF(G291=13,VLOOKUP(R291,'Прыжок с места'!$V$2:$W$72,2,1),IF(G291=12,VLOOKUP(R291,'Прыжок с места'!$Y$2:$Z$72,2,1),IF(G291=11,VLOOKUP(R291,'Прыжок с места'!$AB$2:$AC$72,2,1),"")))))</f>
        <v>50</v>
      </c>
      <c r="T291" s="76">
        <f t="shared" si="76"/>
        <v>247</v>
      </c>
      <c r="U291" s="93">
        <f t="shared" ref="U291:U295" si="79">AA291</f>
        <v>5</v>
      </c>
      <c r="W291" s="99"/>
      <c r="X291" s="98"/>
      <c r="Y291" s="167"/>
      <c r="Z291" s="99">
        <f t="shared" si="77"/>
        <v>247</v>
      </c>
      <c r="AA291" s="98">
        <f t="shared" si="78"/>
        <v>5</v>
      </c>
    </row>
    <row r="292" spans="1:27" x14ac:dyDescent="0.25">
      <c r="A292" s="71">
        <v>3</v>
      </c>
      <c r="B292" s="70" t="s">
        <v>312</v>
      </c>
      <c r="C292" s="71" t="s">
        <v>91</v>
      </c>
      <c r="D292" s="116" t="s">
        <v>303</v>
      </c>
      <c r="E292" s="71"/>
      <c r="F292" s="72">
        <v>40899</v>
      </c>
      <c r="G292" s="63">
        <f t="shared" si="75"/>
        <v>11</v>
      </c>
      <c r="H292" s="73"/>
      <c r="I292" s="187" t="str">
        <f>IF(G292=15,VLOOKUP(H292,'Бег 1000 м'!$N$2:$O$194,2,1),IF(G292=14,VLOOKUP(H292,'Бег 1000 м'!$Q$2:$R$194,2,1),IF(G292=13,VLOOKUP(H292,'Бег 1000 м'!$T$2:$U$204,2,1),IF(G292=12,VLOOKUP(H292,'Бег 1000 м'!$W$2:$X$214,2,1),""))))</f>
        <v/>
      </c>
      <c r="J292" s="74">
        <v>5.5</v>
      </c>
      <c r="K292" s="187">
        <f>IF(G292=12,VLOOKUP(J292,'Бег 30 м'!$I$2:$J$74,2,1),IF(G292=11,VLOOKUP(J292,'Бег 30 м'!$L$2:$M$74,2,1),""))</f>
        <v>54</v>
      </c>
      <c r="L292" s="75">
        <v>42</v>
      </c>
      <c r="M292" s="187">
        <f>IF(G292=15,VLOOKUP(L292,'Подт Отж'!$Q$2:$R$72,2,1),IF(G292=14,VLOOKUP(L292,'Подт Отж'!$T$2:$U$72,2,1),IF(G292=13,VLOOKUP(L292,'Подт Отж'!$W$2:$X$72,2,1),IF(G292=12,VLOOKUP(L292,'Подт Отж'!$Z$2:$AA$72,2,1),IF(G292=11,VLOOKUP(L292,'Подт Отж'!$AC$2:$AD$72,2,1),"")))))</f>
        <v>65</v>
      </c>
      <c r="N292" s="75">
        <v>17</v>
      </c>
      <c r="O292" s="187">
        <f>IF(G292=15,VLOOKUP(N292,'Подъем туловища'!$P$2:$Q$72,2,1),IF(G292=14,VLOOKUP(N292,'Подъем туловища'!$S$2:$T$72,2,1),IF(G292=13,VLOOKUP(N292,'Подъем туловища'!$V$2:$W$72,2,1),IF(G292=12,VLOOKUP(N292,'Подъем туловища'!$Y$2:$Z$72,2,1),IF(G292=11,VLOOKUP(N292,'Подъем туловища'!$AB$2:$AC$72,2,1),"")))))</f>
        <v>28</v>
      </c>
      <c r="P292" s="75">
        <v>4</v>
      </c>
      <c r="Q292" s="187">
        <f>IF(G292=15,VLOOKUP(P292,'Наклон вперед'!$P$2:$Q$72,2,1),IF(G292=14,VLOOKUP(P292,'Наклон вперед'!$S$2:$T$72,2,1),IF(G292=13,VLOOKUP(P292,'Наклон вперед'!$V$2:$W$72,2,1),IF(G292=12,VLOOKUP(P292,'Наклон вперед'!$Y$2:$Z$72,2,1),IF(G292=11,VLOOKUP(P292,'Наклон вперед'!$AB$2:$AC$72,2,1),"")))))</f>
        <v>11</v>
      </c>
      <c r="R292" s="75">
        <v>171</v>
      </c>
      <c r="S292" s="187">
        <f>IF(G292=15,VLOOKUP(R292,'Прыжок с места'!$P$2:$Q$72,2,1),IF(G292=14,VLOOKUP(R292,'Прыжок с места'!$S$2:$T$72,2,1),IF(G292=13,VLOOKUP(R292,'Прыжок с места'!$V$2:$W$72,2,1),IF(G292=12,VLOOKUP(R292,'Прыжок с места'!$Y$2:$Z$72,2,1),IF(G292=11,VLOOKUP(R292,'Прыжок с места'!$AB$2:$AC$72,2,1),"")))))</f>
        <v>36</v>
      </c>
      <c r="T292" s="76">
        <f t="shared" si="76"/>
        <v>194</v>
      </c>
      <c r="U292" s="93">
        <f t="shared" si="79"/>
        <v>19</v>
      </c>
      <c r="W292" s="99"/>
      <c r="X292" s="98"/>
      <c r="Y292" s="167"/>
      <c r="Z292" s="99">
        <f t="shared" si="77"/>
        <v>194</v>
      </c>
      <c r="AA292" s="98">
        <f t="shared" si="78"/>
        <v>19</v>
      </c>
    </row>
    <row r="293" spans="1:27" x14ac:dyDescent="0.25">
      <c r="A293" s="71">
        <v>4</v>
      </c>
      <c r="B293" s="70" t="s">
        <v>313</v>
      </c>
      <c r="C293" s="71" t="s">
        <v>91</v>
      </c>
      <c r="D293" s="116" t="s">
        <v>303</v>
      </c>
      <c r="E293" s="71"/>
      <c r="F293" s="72">
        <v>40759</v>
      </c>
      <c r="G293" s="63">
        <f t="shared" si="75"/>
        <v>11</v>
      </c>
      <c r="H293" s="73"/>
      <c r="I293" s="187" t="str">
        <f>IF(G293=15,VLOOKUP(H293,'Бег 1000 м'!$N$2:$O$194,2,1),IF(G293=14,VLOOKUP(H293,'Бег 1000 м'!$Q$2:$R$194,2,1),IF(G293=13,VLOOKUP(H293,'Бег 1000 м'!$T$2:$U$204,2,1),IF(G293=12,VLOOKUP(H293,'Бег 1000 м'!$W$2:$X$214,2,1),""))))</f>
        <v/>
      </c>
      <c r="J293" s="74">
        <v>5.4</v>
      </c>
      <c r="K293" s="187">
        <f>IF(G293=12,VLOOKUP(J293,'Бег 30 м'!$I$2:$J$74,2,1),IF(G293=11,VLOOKUP(J293,'Бег 30 м'!$L$2:$M$74,2,1),""))</f>
        <v>57</v>
      </c>
      <c r="L293" s="75">
        <v>17</v>
      </c>
      <c r="M293" s="187">
        <f>IF(G293=15,VLOOKUP(L293,'Подт Отж'!$Q$2:$R$72,2,1),IF(G293=14,VLOOKUP(L293,'Подт Отж'!$T$2:$U$72,2,1),IF(G293=13,VLOOKUP(L293,'Подт Отж'!$W$2:$X$72,2,1),IF(G293=12,VLOOKUP(L293,'Подт Отж'!$Z$2:$AA$72,2,1),IF(G293=11,VLOOKUP(L293,'Подт Отж'!$AC$2:$AD$72,2,1),"")))))</f>
        <v>34</v>
      </c>
      <c r="N293" s="75">
        <v>8</v>
      </c>
      <c r="O293" s="187">
        <f>IF(G293=15,VLOOKUP(N293,'Подъем туловища'!$P$2:$Q$72,2,1),IF(G293=14,VLOOKUP(N293,'Подъем туловища'!$S$2:$T$72,2,1),IF(G293=13,VLOOKUP(N293,'Подъем туловища'!$V$2:$W$72,2,1),IF(G293=12,VLOOKUP(N293,'Подъем туловища'!$Y$2:$Z$72,2,1),IF(G293=11,VLOOKUP(N293,'Подъем туловища'!$AB$2:$AC$72,2,1),"")))))</f>
        <v>10</v>
      </c>
      <c r="P293" s="75">
        <v>14</v>
      </c>
      <c r="Q293" s="187">
        <f>IF(G293=15,VLOOKUP(P293,'Наклон вперед'!$P$2:$Q$72,2,1),IF(G293=14,VLOOKUP(P293,'Наклон вперед'!$S$2:$T$72,2,1),IF(G293=13,VLOOKUP(P293,'Наклон вперед'!$V$2:$W$72,2,1),IF(G293=12,VLOOKUP(P293,'Наклон вперед'!$Y$2:$Z$72,2,1),IF(G293=11,VLOOKUP(P293,'Наклон вперед'!$AB$2:$AC$72,2,1),"")))))</f>
        <v>39</v>
      </c>
      <c r="R293" s="75">
        <v>167</v>
      </c>
      <c r="S293" s="187">
        <f>IF(G293=15,VLOOKUP(R293,'Прыжок с места'!$P$2:$Q$72,2,1),IF(G293=14,VLOOKUP(R293,'Прыжок с места'!$S$2:$T$72,2,1),IF(G293=13,VLOOKUP(R293,'Прыжок с места'!$V$2:$W$72,2,1),IF(G293=12,VLOOKUP(R293,'Прыжок с места'!$Y$2:$Z$72,2,1),IF(G293=11,VLOOKUP(R293,'Прыжок с места'!$AB$2:$AC$72,2,1),"")))))</f>
        <v>33</v>
      </c>
      <c r="T293" s="76">
        <f t="shared" si="76"/>
        <v>173</v>
      </c>
      <c r="U293" s="93">
        <f t="shared" si="79"/>
        <v>25</v>
      </c>
      <c r="W293" s="99"/>
      <c r="X293" s="98"/>
      <c r="Y293" s="167"/>
      <c r="Z293" s="99">
        <f t="shared" si="77"/>
        <v>173</v>
      </c>
      <c r="AA293" s="98">
        <f t="shared" si="78"/>
        <v>25</v>
      </c>
    </row>
    <row r="294" spans="1:27" x14ac:dyDescent="0.25">
      <c r="A294" s="71">
        <v>5</v>
      </c>
      <c r="B294" s="70" t="s">
        <v>314</v>
      </c>
      <c r="C294" s="71" t="s">
        <v>91</v>
      </c>
      <c r="D294" s="116" t="s">
        <v>303</v>
      </c>
      <c r="E294" s="71"/>
      <c r="F294" s="72">
        <v>40582</v>
      </c>
      <c r="G294" s="63">
        <f t="shared" si="75"/>
        <v>12</v>
      </c>
      <c r="H294" s="73"/>
      <c r="I294" s="187">
        <f>IF(G294=15,VLOOKUP(H294,'Бег 1000 м'!$N$2:$O$194,2,1),IF(G294=14,VLOOKUP(H294,'Бег 1000 м'!$Q$2:$R$194,2,1),IF(G294=13,VLOOKUP(H294,'Бег 1000 м'!$T$2:$U$204,2,1),IF(G294=12,VLOOKUP(H294,'Бег 1000 м'!$W$2:$X$214,2,1),""))))</f>
        <v>0</v>
      </c>
      <c r="J294" s="74">
        <v>4.9000000000000004</v>
      </c>
      <c r="K294" s="187">
        <f>IF(G294=12,VLOOKUP(J294,'Бег 30 м'!$I$2:$J$74,2,1),IF(G294=11,VLOOKUP(J294,'Бег 30 м'!$L$2:$M$74,2,1),""))</f>
        <v>64</v>
      </c>
      <c r="L294" s="75">
        <v>23</v>
      </c>
      <c r="M294" s="187">
        <f>IF(G294=15,VLOOKUP(L294,'Подт Отж'!$Q$2:$R$72,2,1),IF(G294=14,VLOOKUP(L294,'Подт Отж'!$T$2:$U$72,2,1),IF(G294=13,VLOOKUP(L294,'Подт Отж'!$W$2:$X$72,2,1),IF(G294=12,VLOOKUP(L294,'Подт Отж'!$Z$2:$AA$72,2,1),IF(G294=11,VLOOKUP(L294,'Подт Отж'!$AC$2:$AD$72,2,1),"")))))</f>
        <v>40</v>
      </c>
      <c r="N294" s="75">
        <v>35</v>
      </c>
      <c r="O294" s="187">
        <f>IF(G294=15,VLOOKUP(N294,'Подъем туловища'!$P$2:$Q$72,2,1),IF(G294=14,VLOOKUP(N294,'Подъем туловища'!$S$2:$T$72,2,1),IF(G294=13,VLOOKUP(N294,'Подъем туловища'!$V$2:$W$72,2,1),IF(G294=12,VLOOKUP(N294,'Подъем туловища'!$Y$2:$Z$72,2,1),IF(G294=11,VLOOKUP(N294,'Подъем туловища'!$AB$2:$AC$72,2,1),"")))))</f>
        <v>62</v>
      </c>
      <c r="P294" s="75">
        <v>8</v>
      </c>
      <c r="Q294" s="187">
        <f>IF(G294=15,VLOOKUP(P294,'Наклон вперед'!$P$2:$Q$72,2,1),IF(G294=14,VLOOKUP(P294,'Наклон вперед'!$S$2:$T$72,2,1),IF(G294=13,VLOOKUP(P294,'Наклон вперед'!$V$2:$W$72,2,1),IF(G294=12,VLOOKUP(P294,'Наклон вперед'!$Y$2:$Z$72,2,1),IF(G294=11,VLOOKUP(P294,'Наклон вперед'!$AB$2:$AC$72,2,1),"")))))</f>
        <v>17</v>
      </c>
      <c r="R294" s="75">
        <v>204</v>
      </c>
      <c r="S294" s="187">
        <f>IF(G294=15,VLOOKUP(R294,'Прыжок с места'!$P$2:$Q$72,2,1),IF(G294=14,VLOOKUP(R294,'Прыжок с места'!$S$2:$T$72,2,1),IF(G294=13,VLOOKUP(R294,'Прыжок с места'!$V$2:$W$72,2,1),IF(G294=12,VLOOKUP(R294,'Прыжок с места'!$Y$2:$Z$72,2,1),IF(G294=11,VLOOKUP(R294,'Прыжок с места'!$AB$2:$AC$72,2,1),"")))))</f>
        <v>52</v>
      </c>
      <c r="T294" s="76">
        <f t="shared" si="76"/>
        <v>235</v>
      </c>
      <c r="U294" s="93">
        <f t="shared" si="79"/>
        <v>7</v>
      </c>
      <c r="W294" s="99"/>
      <c r="X294" s="98"/>
      <c r="Y294" s="167"/>
      <c r="Z294" s="99">
        <f t="shared" si="77"/>
        <v>235</v>
      </c>
      <c r="AA294" s="98">
        <f t="shared" si="78"/>
        <v>7</v>
      </c>
    </row>
    <row r="295" spans="1:27" x14ac:dyDescent="0.25">
      <c r="A295" s="71">
        <v>6</v>
      </c>
      <c r="B295" s="70" t="s">
        <v>315</v>
      </c>
      <c r="C295" s="71" t="s">
        <v>91</v>
      </c>
      <c r="D295" s="116" t="s">
        <v>303</v>
      </c>
      <c r="E295" s="71"/>
      <c r="F295" s="72">
        <v>40747</v>
      </c>
      <c r="G295" s="63">
        <f t="shared" si="75"/>
        <v>11</v>
      </c>
      <c r="H295" s="73"/>
      <c r="I295" s="187" t="str">
        <f>IF(G295=15,VLOOKUP(H295,'Бег 1000 м'!$N$2:$O$194,2,1),IF(G295=14,VLOOKUP(H295,'Бег 1000 м'!$Q$2:$R$194,2,1),IF(G295=13,VLOOKUP(H295,'Бег 1000 м'!$T$2:$U$204,2,1),IF(G295=12,VLOOKUP(H295,'Бег 1000 м'!$W$2:$X$214,2,1),""))))</f>
        <v/>
      </c>
      <c r="J295" s="74">
        <v>5.6</v>
      </c>
      <c r="K295" s="187">
        <f>IF(G295=12,VLOOKUP(J295,'Бег 30 м'!$I$2:$J$74,2,1),IF(G295=11,VLOOKUP(J295,'Бег 30 м'!$L$2:$M$74,2,1),""))</f>
        <v>50</v>
      </c>
      <c r="L295" s="75">
        <v>25</v>
      </c>
      <c r="M295" s="187">
        <f>IF(G295=15,VLOOKUP(L295,'Подт Отж'!$Q$2:$R$72,2,1),IF(G295=14,VLOOKUP(L295,'Подт Отж'!$T$2:$U$72,2,1),IF(G295=13,VLOOKUP(L295,'Подт Отж'!$W$2:$X$72,2,1),IF(G295=12,VLOOKUP(L295,'Подт Отж'!$Z$2:$AA$72,2,1),IF(G295=11,VLOOKUP(L295,'Подт Отж'!$AC$2:$AD$72,2,1),"")))))</f>
        <v>52</v>
      </c>
      <c r="N295" s="75">
        <v>28</v>
      </c>
      <c r="O295" s="187">
        <f>IF(G295=15,VLOOKUP(N295,'Подъем туловища'!$P$2:$Q$72,2,1),IF(G295=14,VLOOKUP(N295,'Подъем туловища'!$S$2:$T$72,2,1),IF(G295=13,VLOOKUP(N295,'Подъем туловища'!$V$2:$W$72,2,1),IF(G295=12,VLOOKUP(N295,'Подъем туловища'!$Y$2:$Z$72,2,1),IF(G295=11,VLOOKUP(N295,'Подъем туловища'!$AB$2:$AC$72,2,1),"")))))</f>
        <v>52</v>
      </c>
      <c r="P295" s="75">
        <v>13</v>
      </c>
      <c r="Q295" s="187">
        <f>IF(G295=15,VLOOKUP(P295,'Наклон вперед'!$P$2:$Q$72,2,1),IF(G295=14,VLOOKUP(P295,'Наклон вперед'!$S$2:$T$72,2,1),IF(G295=13,VLOOKUP(P295,'Наклон вперед'!$V$2:$W$72,2,1),IF(G295=12,VLOOKUP(P295,'Наклон вперед'!$Y$2:$Z$72,2,1),IF(G295=11,VLOOKUP(P295,'Наклон вперед'!$AB$2:$AC$72,2,1),"")))))</f>
        <v>36</v>
      </c>
      <c r="R295" s="75">
        <v>155</v>
      </c>
      <c r="S295" s="187">
        <f>IF(G295=15,VLOOKUP(R295,'Прыжок с места'!$P$2:$Q$72,2,1),IF(G295=14,VLOOKUP(R295,'Прыжок с места'!$S$2:$T$72,2,1),IF(G295=13,VLOOKUP(R295,'Прыжок с места'!$V$2:$W$72,2,1),IF(G295=12,VLOOKUP(R295,'Прыжок с места'!$Y$2:$Z$72,2,1),IF(G295=11,VLOOKUP(R295,'Прыжок с места'!$AB$2:$AC$72,2,1),"")))))</f>
        <v>27</v>
      </c>
      <c r="T295" s="76">
        <f t="shared" si="76"/>
        <v>217</v>
      </c>
      <c r="U295" s="93">
        <f t="shared" si="79"/>
        <v>12</v>
      </c>
      <c r="W295" s="99"/>
      <c r="X295" s="98"/>
      <c r="Y295" s="167"/>
      <c r="Z295" s="99">
        <f t="shared" si="77"/>
        <v>217</v>
      </c>
      <c r="AA295" s="98">
        <f t="shared" si="78"/>
        <v>12</v>
      </c>
    </row>
    <row r="296" spans="1:27" x14ac:dyDescent="0.25">
      <c r="A296" s="71">
        <v>7</v>
      </c>
      <c r="B296" s="70"/>
      <c r="C296" s="71"/>
      <c r="D296" s="116"/>
      <c r="E296" s="71"/>
      <c r="F296" s="72"/>
      <c r="G296" s="63"/>
      <c r="H296" s="73"/>
      <c r="I296" s="187"/>
      <c r="J296" s="74"/>
      <c r="K296" s="187"/>
      <c r="L296" s="75"/>
      <c r="M296" s="187"/>
      <c r="N296" s="75"/>
      <c r="O296" s="187"/>
      <c r="P296" s="75"/>
      <c r="Q296" s="187"/>
      <c r="R296" s="75"/>
      <c r="S296" s="187"/>
      <c r="T296" s="76"/>
      <c r="U296" s="93"/>
      <c r="W296" s="99"/>
      <c r="X296" s="98"/>
      <c r="Y296" s="167"/>
      <c r="Z296" s="99"/>
      <c r="AA296" s="98"/>
    </row>
    <row r="297" spans="1:27" ht="15.75" thickBot="1" x14ac:dyDescent="0.3">
      <c r="A297" s="71">
        <v>8</v>
      </c>
      <c r="B297" s="70"/>
      <c r="C297" s="71"/>
      <c r="D297" s="71"/>
      <c r="E297" s="71"/>
      <c r="F297" s="72"/>
      <c r="G297" s="63"/>
      <c r="H297" s="73"/>
      <c r="I297" s="187"/>
      <c r="J297" s="74"/>
      <c r="K297" s="187"/>
      <c r="L297" s="75"/>
      <c r="M297" s="187"/>
      <c r="N297" s="75"/>
      <c r="O297" s="187"/>
      <c r="P297" s="75"/>
      <c r="Q297" s="187"/>
      <c r="R297" s="75"/>
      <c r="S297" s="187"/>
      <c r="T297" s="76"/>
      <c r="U297" s="93"/>
      <c r="W297" s="99"/>
      <c r="X297" s="98"/>
      <c r="Y297" s="167"/>
      <c r="Z297" s="99"/>
      <c r="AA297" s="98"/>
    </row>
    <row r="298" spans="1:27" ht="24.95" customHeight="1" thickBot="1" x14ac:dyDescent="0.3">
      <c r="O298" s="210" t="s">
        <v>198</v>
      </c>
      <c r="P298" s="211"/>
      <c r="Q298" s="211"/>
      <c r="R298" s="211"/>
      <c r="S298" s="89"/>
      <c r="T298" s="88">
        <f>SUM(LARGE(T290:T297,{1,2,3,4,5}))</f>
        <v>1153</v>
      </c>
      <c r="W298" s="99"/>
      <c r="X298" s="98"/>
      <c r="Y298" s="167"/>
      <c r="Z298" s="99"/>
      <c r="AA298" s="98"/>
    </row>
    <row r="299" spans="1:27" ht="15.75" thickBot="1" x14ac:dyDescent="0.3">
      <c r="W299" s="99"/>
      <c r="X299" s="98"/>
      <c r="Y299" s="167"/>
      <c r="Z299" s="99"/>
      <c r="AA299" s="98"/>
    </row>
    <row r="300" spans="1:27" ht="21.75" thickBot="1" x14ac:dyDescent="0.35">
      <c r="B300" s="212" t="s">
        <v>37</v>
      </c>
      <c r="C300" s="213"/>
      <c r="D300" s="90">
        <f>T285+T298</f>
        <v>2011</v>
      </c>
      <c r="H300" s="189" t="s">
        <v>7</v>
      </c>
      <c r="I300" s="87"/>
      <c r="J300" s="90">
        <f>многоборье!E15</f>
        <v>2</v>
      </c>
      <c r="K300" s="214" t="s">
        <v>183</v>
      </c>
      <c r="L300" s="215"/>
      <c r="W300" s="99"/>
      <c r="X300" s="98"/>
      <c r="Y300" s="167"/>
      <c r="Z300" s="99"/>
      <c r="AA300" s="98"/>
    </row>
    <row r="301" spans="1:27" ht="21" customHeight="1" x14ac:dyDescent="0.25">
      <c r="W301" s="99"/>
      <c r="X301" s="98"/>
      <c r="Y301" s="167"/>
      <c r="Z301" s="99"/>
      <c r="AA301" s="98"/>
    </row>
    <row r="302" spans="1:27" ht="20.100000000000001" customHeight="1" x14ac:dyDescent="0.3">
      <c r="A302" s="221" t="s">
        <v>39</v>
      </c>
      <c r="B302" s="221"/>
      <c r="C302" s="221"/>
      <c r="D302" s="221"/>
      <c r="E302" s="221"/>
      <c r="F302" s="221"/>
      <c r="G302" s="221"/>
      <c r="H302" s="221"/>
      <c r="I302" s="221"/>
      <c r="J302" s="221"/>
      <c r="K302" s="221"/>
      <c r="L302" s="221"/>
      <c r="M302" s="221"/>
      <c r="N302" s="221"/>
      <c r="O302" s="221"/>
      <c r="P302" s="221"/>
      <c r="Q302" s="221"/>
      <c r="R302" s="221"/>
      <c r="S302" s="221"/>
      <c r="T302" s="221"/>
      <c r="U302" s="166">
        <v>10</v>
      </c>
      <c r="X302" s="98"/>
      <c r="AA302" s="98"/>
    </row>
    <row r="303" spans="1:27" ht="20.100000000000001" customHeight="1" x14ac:dyDescent="0.3">
      <c r="A303" s="221" t="s">
        <v>41</v>
      </c>
      <c r="B303" s="221"/>
      <c r="C303" s="221"/>
      <c r="D303" s="221"/>
      <c r="E303" s="221"/>
      <c r="F303" s="221"/>
      <c r="G303" s="221"/>
      <c r="H303" s="221"/>
      <c r="I303" s="221"/>
      <c r="J303" s="221"/>
      <c r="K303" s="221"/>
      <c r="L303" s="221"/>
      <c r="M303" s="221"/>
      <c r="N303" s="221"/>
      <c r="O303" s="221"/>
      <c r="P303" s="221"/>
      <c r="Q303" s="221"/>
      <c r="R303" s="221"/>
      <c r="S303" s="221"/>
      <c r="T303" s="221"/>
      <c r="X303" s="98"/>
      <c r="AA303" s="98"/>
    </row>
    <row r="304" spans="1:27" ht="20.100000000000001" customHeight="1" x14ac:dyDescent="0.3">
      <c r="A304" s="81"/>
      <c r="B304" s="81"/>
      <c r="C304" s="81"/>
      <c r="D304" s="86" t="s">
        <v>73</v>
      </c>
      <c r="E304" s="86"/>
      <c r="F304" s="222" t="s">
        <v>336</v>
      </c>
      <c r="G304" s="223"/>
      <c r="H304" s="223"/>
      <c r="I304" s="223"/>
      <c r="J304" s="223"/>
      <c r="K304" s="223"/>
      <c r="L304" s="223"/>
      <c r="M304" s="223"/>
      <c r="N304" s="223"/>
      <c r="O304" s="223"/>
      <c r="P304" s="223"/>
      <c r="Q304" s="223"/>
      <c r="R304" s="223"/>
      <c r="S304" s="81"/>
      <c r="T304" s="81"/>
      <c r="W304" s="192"/>
      <c r="X304" s="98"/>
      <c r="Y304" s="192"/>
      <c r="Z304" s="192"/>
      <c r="AA304" s="98"/>
    </row>
    <row r="305" spans="1:27" ht="9" customHeight="1" x14ac:dyDescent="0.25">
      <c r="M305" s="30"/>
      <c r="X305" s="98"/>
      <c r="AA305" s="98"/>
    </row>
    <row r="306" spans="1:27" ht="15" customHeight="1" x14ac:dyDescent="0.25">
      <c r="B306" s="8">
        <f>B5</f>
        <v>45079</v>
      </c>
      <c r="C306" s="8"/>
      <c r="D306" s="8"/>
      <c r="E306" s="8"/>
      <c r="L306" s="85" t="s">
        <v>38</v>
      </c>
      <c r="O306" s="85"/>
      <c r="Q306" s="85"/>
      <c r="R306" s="85"/>
      <c r="X306" s="98"/>
      <c r="AA306" s="98"/>
    </row>
    <row r="307" spans="1:27" ht="16.5" customHeight="1" x14ac:dyDescent="0.25">
      <c r="A307" s="224" t="s">
        <v>0</v>
      </c>
      <c r="B307" s="225" t="s">
        <v>1</v>
      </c>
      <c r="C307" s="226" t="s">
        <v>34</v>
      </c>
      <c r="D307" s="229" t="s">
        <v>30</v>
      </c>
      <c r="E307" s="229" t="s">
        <v>31</v>
      </c>
      <c r="F307" s="224" t="s">
        <v>3</v>
      </c>
      <c r="G307" s="229" t="s">
        <v>8</v>
      </c>
      <c r="H307" s="225" t="s">
        <v>21</v>
      </c>
      <c r="I307" s="225"/>
      <c r="J307" s="232" t="s">
        <v>190</v>
      </c>
      <c r="K307" s="232"/>
      <c r="L307" s="216" t="s">
        <v>4</v>
      </c>
      <c r="M307" s="217"/>
      <c r="N307" s="220" t="s">
        <v>189</v>
      </c>
      <c r="O307" s="220"/>
      <c r="P307" s="216" t="s">
        <v>5</v>
      </c>
      <c r="Q307" s="217"/>
      <c r="R307" s="220" t="s">
        <v>23</v>
      </c>
      <c r="S307" s="220"/>
      <c r="T307" s="209" t="s">
        <v>42</v>
      </c>
      <c r="U307" s="209" t="s">
        <v>43</v>
      </c>
      <c r="W307" s="193"/>
      <c r="X307" s="98"/>
      <c r="Y307" s="92"/>
      <c r="Z307" s="193"/>
      <c r="AA307" s="98"/>
    </row>
    <row r="308" spans="1:27" ht="23.25" customHeight="1" x14ac:dyDescent="0.25">
      <c r="A308" s="224"/>
      <c r="B308" s="225"/>
      <c r="C308" s="227"/>
      <c r="D308" s="230"/>
      <c r="E308" s="230"/>
      <c r="F308" s="224"/>
      <c r="G308" s="230"/>
      <c r="H308" s="225"/>
      <c r="I308" s="225"/>
      <c r="J308" s="232"/>
      <c r="K308" s="232"/>
      <c r="L308" s="218"/>
      <c r="M308" s="219"/>
      <c r="N308" s="220"/>
      <c r="O308" s="220"/>
      <c r="P308" s="218"/>
      <c r="Q308" s="219"/>
      <c r="R308" s="220"/>
      <c r="S308" s="220"/>
      <c r="T308" s="209"/>
      <c r="U308" s="209"/>
      <c r="W308" s="194"/>
      <c r="X308" s="98"/>
      <c r="Y308" s="92"/>
      <c r="Z308" s="194"/>
      <c r="AA308" s="98"/>
    </row>
    <row r="309" spans="1:27" x14ac:dyDescent="0.25">
      <c r="A309" s="224"/>
      <c r="B309" s="225"/>
      <c r="C309" s="228"/>
      <c r="D309" s="231"/>
      <c r="E309" s="231"/>
      <c r="F309" s="224"/>
      <c r="G309" s="231"/>
      <c r="H309" s="187" t="s">
        <v>32</v>
      </c>
      <c r="I309" s="187" t="s">
        <v>9</v>
      </c>
      <c r="J309" s="190" t="s">
        <v>32</v>
      </c>
      <c r="K309" s="190" t="s">
        <v>9</v>
      </c>
      <c r="L309" s="190" t="s">
        <v>32</v>
      </c>
      <c r="M309" s="190" t="s">
        <v>9</v>
      </c>
      <c r="N309" s="190" t="s">
        <v>32</v>
      </c>
      <c r="O309" s="190" t="s">
        <v>9</v>
      </c>
      <c r="P309" s="190" t="s">
        <v>32</v>
      </c>
      <c r="Q309" s="190" t="s">
        <v>9</v>
      </c>
      <c r="R309" s="190" t="s">
        <v>32</v>
      </c>
      <c r="S309" s="190" t="s">
        <v>9</v>
      </c>
      <c r="T309" s="209"/>
      <c r="U309" s="209"/>
      <c r="W309" s="195"/>
      <c r="X309" s="98"/>
      <c r="Y309" s="92"/>
      <c r="Z309" s="195"/>
      <c r="AA309" s="98"/>
    </row>
    <row r="310" spans="1:27" ht="15.75" customHeight="1" x14ac:dyDescent="0.25">
      <c r="A310" s="71">
        <v>1</v>
      </c>
      <c r="B310" s="70" t="s">
        <v>323</v>
      </c>
      <c r="C310" s="71" t="s">
        <v>90</v>
      </c>
      <c r="D310" s="116" t="s">
        <v>324</v>
      </c>
      <c r="E310" s="71"/>
      <c r="F310" s="72">
        <v>40590</v>
      </c>
      <c r="G310" s="63">
        <f>DATEDIF(F310,$B$5,"y")</f>
        <v>12</v>
      </c>
      <c r="H310" s="73"/>
      <c r="I310" s="187">
        <f>IF(G310=15,VLOOKUP(H310,'Бег 1000 м'!$A$2:$B$200,2,1),IF(G310=14,VLOOKUP(H310,'Бег 1000 м'!$D$2:$E$200,2,1),IF(G310=13,VLOOKUP(H310,'Бег 1000 м'!$G$2:$H$200,2,1),IF(G310=12,VLOOKUP(H310,'Бег 1000 м'!$J$2:$K$200,2,1),""))))</f>
        <v>0</v>
      </c>
      <c r="J310" s="74">
        <v>5.0999999999999996</v>
      </c>
      <c r="K310" s="187">
        <f>IF(G310=12,VLOOKUP(J310,'Бег 30 м'!$B$2:$C$74,2,1),IF(G310=11,VLOOKUP(J310,'Бег 30 м'!$E$2:$F$74,2,1),""))</f>
        <v>50</v>
      </c>
      <c r="L310" s="75">
        <v>6</v>
      </c>
      <c r="M310" s="187">
        <f>IF(G310=15,VLOOKUP(L310,'Подт Отж'!$A$2:$B$72,2,1),IF(G310=14,VLOOKUP(L310,'Подт Отж'!$D$2:$E$72,2,1),IF(G310=13,VLOOKUP(L310,'Подт Отж'!$G$2:$H$72,2,1),IF(G310=12,VLOOKUP(L310,'Подт Отж'!$J$2:$K$72,2,1),IF(G310=11,VLOOKUP(L310,'Подт Отж'!$M$2:$N$72,2,1),""))))
)</f>
        <v>29</v>
      </c>
      <c r="N310" s="75">
        <v>23</v>
      </c>
      <c r="O310" s="187">
        <f>IF(G310=15,VLOOKUP(N310,'Подъем туловища'!$A$2:$B$72,2,1),IF(G310=14,VLOOKUP(N310,'Подъем туловища'!$D$2:$E$72,2,1),IF(G310=13,VLOOKUP(N310,'Подъем туловища'!$G$2:$H$72,2,1),IF(G310=12,VLOOKUP(N310,'Подъем туловища'!$J$2:$K$72,2,1),IF(G310=11,VLOOKUP(N310,'Подъем туловища'!$M$2:$N$72,2,1),"")))))</f>
        <v>30</v>
      </c>
      <c r="P310" s="75">
        <v>11</v>
      </c>
      <c r="Q310" s="187">
        <f>IF(G310=15,VLOOKUP(P310,'Наклон вперед'!$A$2:$B$72,2,1),IF(G310=14,VLOOKUP(P310,'Наклон вперед'!$D$2:$E$72,2,1),IF(G310=13,VLOOKUP(P310,'Наклон вперед'!$G$2:$H$72,2,1),IF(G310=12,VLOOKUP(P310,'Наклон вперед'!$J$2:$K$72,2,1),IF(G310=11,VLOOKUP(P310,'Наклон вперед'!$M$2:$N$72,2,1),"")))))</f>
        <v>35</v>
      </c>
      <c r="R310" s="75">
        <v>210</v>
      </c>
      <c r="S310" s="187">
        <f>IF(G310=15,VLOOKUP(R310,'Прыжок с места'!$A$2:$B$72,2,1),IF(G310=14,VLOOKUP(R310,'Прыжок с места'!$D$2:$E$72,2,1),IF(G310=13,VLOOKUP(R310,'Прыжок с места'!$G$2:$H$72,2,1),IF(G310=12,VLOOKUP(R310,'Прыжок с места'!$J$2:$K$72,2,1),IF(G310=11,VLOOKUP(R310,'Прыжок с места'!$M$2:$N$72,2,1),"")))))</f>
        <v>45</v>
      </c>
      <c r="T310" s="76">
        <f t="shared" ref="T310:T315" si="80">SUM(I310,K310,M310,O310,Q310,S310,)</f>
        <v>189</v>
      </c>
      <c r="U310" s="93">
        <f>X310</f>
        <v>12</v>
      </c>
      <c r="W310" s="99">
        <f>T310</f>
        <v>189</v>
      </c>
      <c r="X310" s="98">
        <f t="shared" si="71"/>
        <v>12</v>
      </c>
      <c r="Y310" s="167"/>
      <c r="Z310" s="99"/>
      <c r="AA310" s="98"/>
    </row>
    <row r="311" spans="1:27" x14ac:dyDescent="0.25">
      <c r="A311" s="71">
        <v>2</v>
      </c>
      <c r="B311" s="70" t="s">
        <v>325</v>
      </c>
      <c r="C311" s="71" t="s">
        <v>90</v>
      </c>
      <c r="D311" s="116" t="s">
        <v>324</v>
      </c>
      <c r="E311" s="71"/>
      <c r="F311" s="72">
        <v>40556</v>
      </c>
      <c r="G311" s="63">
        <f t="shared" ref="G311:G315" si="81">DATEDIF(F311,$B$5,"y")</f>
        <v>12</v>
      </c>
      <c r="H311" s="73"/>
      <c r="I311" s="187">
        <f>IF(G311=15,VLOOKUP(H311,'Бег 1000 м'!$A$2:$B$200,2,1),IF(G311=14,VLOOKUP(H311,'Бег 1000 м'!$D$2:$E$200,2,1),IF(G311=13,VLOOKUP(H311,'Бег 1000 м'!$G$2:$H$200,2,1),IF(G311=12,VLOOKUP(H311,'Бег 1000 м'!$J$2:$K$200,2,1),""))))</f>
        <v>0</v>
      </c>
      <c r="J311" s="74">
        <v>5.3</v>
      </c>
      <c r="K311" s="187">
        <f>IF(G311=12,VLOOKUP(J311,'Бег 30 м'!$B$2:$C$74,2,1),IF(G311=11,VLOOKUP(J311,'Бег 30 м'!$E$2:$F$74,2,1),""))</f>
        <v>40</v>
      </c>
      <c r="L311" s="75">
        <v>0</v>
      </c>
      <c r="M311" s="187">
        <f>IF(G311=15,VLOOKUP(L311,'Подт Отж'!$A$2:$B$72,2,1),IF(G311=14,VLOOKUP(L311,'Подт Отж'!$D$2:$E$72,2,1),IF(G311=13,VLOOKUP(L311,'Подт Отж'!$G$2:$H$72,2,1),IF(G311=12,VLOOKUP(L311,'Подт Отж'!$J$2:$K$72,2,1),IF(G311=11,VLOOKUP(L311,'Подт Отж'!$M$2:$N$72,2,1),""))))
)</f>
        <v>0</v>
      </c>
      <c r="N311" s="75">
        <v>26</v>
      </c>
      <c r="O311" s="187">
        <f>IF(G311=15,VLOOKUP(N311,'Подъем туловища'!$A$2:$B$72,2,1),IF(G311=14,VLOOKUP(N311,'Подъем туловища'!$D$2:$E$72,2,1),IF(G311=13,VLOOKUP(N311,'Подъем туловища'!$G$2:$H$72,2,1),IF(G311=12,VLOOKUP(N311,'Подъем туловища'!$J$2:$K$72,2,1),IF(G311=11,VLOOKUP(N311,'Подъем туловища'!$M$2:$N$72,2,1),"")))))</f>
        <v>36</v>
      </c>
      <c r="P311" s="75">
        <v>-11</v>
      </c>
      <c r="Q311" s="187">
        <f>IF(G311=15,VLOOKUP(P311,'Наклон вперед'!$A$2:$B$72,2,1),IF(G311=14,VLOOKUP(P311,'Наклон вперед'!$D$2:$E$72,2,1),IF(G311=13,VLOOKUP(P311,'Наклон вперед'!$G$2:$H$72,2,1),IF(G311=12,VLOOKUP(P311,'Наклон вперед'!$J$2:$K$72,2,1),IF(G311=11,VLOOKUP(P311,'Наклон вперед'!$M$2:$N$72,2,1),"")))))</f>
        <v>0</v>
      </c>
      <c r="R311" s="75">
        <v>160</v>
      </c>
      <c r="S311" s="187">
        <f>IF(G311=15,VLOOKUP(R311,'Прыжок с места'!$A$2:$B$72,2,1),IF(G311=14,VLOOKUP(R311,'Прыжок с места'!$D$2:$E$72,2,1),IF(G311=13,VLOOKUP(R311,'Прыжок с места'!$G$2:$H$72,2,1),IF(G311=12,VLOOKUP(R311,'Прыжок с места'!$J$2:$K$72,2,1),IF(G311=11,VLOOKUP(R311,'Прыжок с места'!$M$2:$N$72,2,1),"")))))</f>
        <v>15</v>
      </c>
      <c r="T311" s="76">
        <f t="shared" si="80"/>
        <v>91</v>
      </c>
      <c r="U311" s="93">
        <f t="shared" ref="U311:U315" si="82">X311</f>
        <v>52</v>
      </c>
      <c r="W311" s="99">
        <f t="shared" ref="W311:W315" si="83">T311</f>
        <v>91</v>
      </c>
      <c r="X311" s="98">
        <f t="shared" si="71"/>
        <v>52</v>
      </c>
      <c r="Y311" s="167"/>
      <c r="Z311" s="99"/>
      <c r="AA311" s="98"/>
    </row>
    <row r="312" spans="1:27" x14ac:dyDescent="0.25">
      <c r="A312" s="71">
        <v>3</v>
      </c>
      <c r="B312" s="70" t="s">
        <v>326</v>
      </c>
      <c r="C312" s="71" t="s">
        <v>90</v>
      </c>
      <c r="D312" s="116" t="s">
        <v>324</v>
      </c>
      <c r="E312" s="71"/>
      <c r="F312" s="72">
        <v>40652</v>
      </c>
      <c r="G312" s="63">
        <f t="shared" si="81"/>
        <v>12</v>
      </c>
      <c r="H312" s="73"/>
      <c r="I312" s="187">
        <f>IF(G312=15,VLOOKUP(H312,'Бег 1000 м'!$A$2:$B$200,2,1),IF(G312=14,VLOOKUP(H312,'Бег 1000 м'!$D$2:$E$200,2,1),IF(G312=13,VLOOKUP(H312,'Бег 1000 м'!$G$2:$H$200,2,1),IF(G312=12,VLOOKUP(H312,'Бег 1000 м'!$J$2:$K$200,2,1),""))))</f>
        <v>0</v>
      </c>
      <c r="J312" s="74">
        <v>4.9000000000000004</v>
      </c>
      <c r="K312" s="187">
        <f>IF(G312=12,VLOOKUP(J312,'Бег 30 м'!$B$2:$C$74,2,1),IF(G312=11,VLOOKUP(J312,'Бег 30 м'!$E$2:$F$74,2,1),""))</f>
        <v>56</v>
      </c>
      <c r="L312" s="75">
        <v>3</v>
      </c>
      <c r="M312" s="187">
        <f>IF(G312=15,VLOOKUP(L312,'Подт Отж'!$A$2:$B$72,2,1),IF(G312=14,VLOOKUP(L312,'Подт Отж'!$D$2:$E$72,2,1),IF(G312=13,VLOOKUP(L312,'Подт Отж'!$G$2:$H$72,2,1),IF(G312=12,VLOOKUP(L312,'Подт Отж'!$J$2:$K$72,2,1),IF(G312=11,VLOOKUP(L312,'Подт Отж'!$M$2:$N$72,2,1),""))))
)</f>
        <v>17</v>
      </c>
      <c r="N312" s="75">
        <v>28</v>
      </c>
      <c r="O312" s="187">
        <f>IF(G312=15,VLOOKUP(N312,'Подъем туловища'!$A$2:$B$72,2,1),IF(G312=14,VLOOKUP(N312,'Подъем туловища'!$D$2:$E$72,2,1),IF(G312=13,VLOOKUP(N312,'Подъем туловища'!$G$2:$H$72,2,1),IF(G312=12,VLOOKUP(N312,'Подъем туловища'!$J$2:$K$72,2,1),IF(G312=11,VLOOKUP(N312,'Подъем туловища'!$M$2:$N$72,2,1),"")))))</f>
        <v>40</v>
      </c>
      <c r="P312" s="75">
        <v>1</v>
      </c>
      <c r="Q312" s="187">
        <f>IF(G312=15,VLOOKUP(P312,'Наклон вперед'!$A$2:$B$72,2,1),IF(G312=14,VLOOKUP(P312,'Наклон вперед'!$D$2:$E$72,2,1),IF(G312=13,VLOOKUP(P312,'Наклон вперед'!$G$2:$H$72,2,1),IF(G312=12,VLOOKUP(P312,'Наклон вперед'!$J$2:$K$72,2,1),IF(G312=11,VLOOKUP(P312,'Наклон вперед'!$M$2:$N$72,2,1),"")))))</f>
        <v>12</v>
      </c>
      <c r="R312" s="75">
        <v>190</v>
      </c>
      <c r="S312" s="187">
        <f>IF(G312=15,VLOOKUP(R312,'Прыжок с места'!$A$2:$B$72,2,1),IF(G312=14,VLOOKUP(R312,'Прыжок с места'!$D$2:$E$72,2,1),IF(G312=13,VLOOKUP(R312,'Прыжок с места'!$G$2:$H$72,2,1),IF(G312=12,VLOOKUP(R312,'Прыжок с места'!$J$2:$K$72,2,1),IF(G312=11,VLOOKUP(R312,'Прыжок с места'!$M$2:$N$72,2,1),"")))))</f>
        <v>30</v>
      </c>
      <c r="T312" s="76">
        <f t="shared" si="80"/>
        <v>155</v>
      </c>
      <c r="U312" s="93">
        <f t="shared" si="82"/>
        <v>26</v>
      </c>
      <c r="W312" s="99">
        <f t="shared" si="83"/>
        <v>155</v>
      </c>
      <c r="X312" s="98">
        <f t="shared" si="71"/>
        <v>26</v>
      </c>
      <c r="Y312" s="167"/>
      <c r="Z312" s="99"/>
      <c r="AA312" s="98"/>
    </row>
    <row r="313" spans="1:27" x14ac:dyDescent="0.25">
      <c r="A313" s="71">
        <v>4</v>
      </c>
      <c r="B313" s="70" t="s">
        <v>327</v>
      </c>
      <c r="C313" s="71" t="s">
        <v>90</v>
      </c>
      <c r="D313" s="116" t="s">
        <v>324</v>
      </c>
      <c r="E313" s="71"/>
      <c r="F313" s="72">
        <v>40753</v>
      </c>
      <c r="G313" s="63">
        <f t="shared" si="81"/>
        <v>11</v>
      </c>
      <c r="H313" s="73"/>
      <c r="I313" s="187" t="str">
        <f>IF(G313=15,VLOOKUP(H313,'Бег 1000 м'!$A$2:$B$200,2,1),IF(G313=14,VLOOKUP(H313,'Бег 1000 м'!$D$2:$E$200,2,1),IF(G313=13,VLOOKUP(H313,'Бег 1000 м'!$G$2:$H$200,2,1),IF(G313=12,VLOOKUP(H313,'Бег 1000 м'!$J$2:$K$200,2,1),""))))</f>
        <v/>
      </c>
      <c r="J313" s="74">
        <v>5.6</v>
      </c>
      <c r="K313" s="187">
        <f>IF(G313=12,VLOOKUP(J313,'Бег 30 м'!$B$2:$C$74,2,1),IF(G313=11,VLOOKUP(J313,'Бег 30 м'!$E$2:$F$74,2,1),""))</f>
        <v>36</v>
      </c>
      <c r="L313" s="75">
        <v>0</v>
      </c>
      <c r="M313" s="187">
        <f>IF(G313=15,VLOOKUP(L313,'Подт Отж'!$A$2:$B$72,2,1),IF(G313=14,VLOOKUP(L313,'Подт Отж'!$D$2:$E$72,2,1),IF(G313=13,VLOOKUP(L313,'Подт Отж'!$G$2:$H$72,2,1),IF(G313=12,VLOOKUP(L313,'Подт Отж'!$J$2:$K$72,2,1),IF(G313=11,VLOOKUP(L313,'Подт Отж'!$M$2:$N$72,2,1),""))))
)</f>
        <v>0</v>
      </c>
      <c r="N313" s="75">
        <v>30</v>
      </c>
      <c r="O313" s="187">
        <f>IF(G313=15,VLOOKUP(N313,'Подъем туловища'!$A$2:$B$72,2,1),IF(G313=14,VLOOKUP(N313,'Подъем туловища'!$D$2:$E$72,2,1),IF(G313=13,VLOOKUP(N313,'Подъем туловища'!$G$2:$H$72,2,1),IF(G313=12,VLOOKUP(N313,'Подъем туловища'!$J$2:$K$72,2,1),IF(G313=11,VLOOKUP(N313,'Подъем туловища'!$M$2:$N$72,2,1),"")))))</f>
        <v>50</v>
      </c>
      <c r="P313" s="75">
        <v>2</v>
      </c>
      <c r="Q313" s="187">
        <f>IF(G313=15,VLOOKUP(P313,'Наклон вперед'!$A$2:$B$72,2,1),IF(G313=14,VLOOKUP(P313,'Наклон вперед'!$D$2:$E$72,2,1),IF(G313=13,VLOOKUP(P313,'Наклон вперед'!$G$2:$H$72,2,1),IF(G313=12,VLOOKUP(P313,'Наклон вперед'!$J$2:$K$72,2,1),IF(G313=11,VLOOKUP(P313,'Наклон вперед'!$M$2:$N$72,2,1),"")))))</f>
        <v>15</v>
      </c>
      <c r="R313" s="75">
        <v>175</v>
      </c>
      <c r="S313" s="187">
        <f>IF(G313=15,VLOOKUP(R313,'Прыжок с места'!$A$2:$B$72,2,1),IF(G313=14,VLOOKUP(R313,'Прыжок с места'!$D$2:$E$72,2,1),IF(G313=13,VLOOKUP(R313,'Прыжок с места'!$G$2:$H$72,2,1),IF(G313=12,VLOOKUP(R313,'Прыжок с места'!$J$2:$K$72,2,1),IF(G313=11,VLOOKUP(R313,'Прыжок с места'!$M$2:$N$72,2,1),"")))))</f>
        <v>27</v>
      </c>
      <c r="T313" s="76">
        <f t="shared" si="80"/>
        <v>128</v>
      </c>
      <c r="U313" s="93">
        <f t="shared" si="82"/>
        <v>38</v>
      </c>
      <c r="W313" s="99">
        <f t="shared" si="83"/>
        <v>128</v>
      </c>
      <c r="X313" s="98">
        <f t="shared" si="71"/>
        <v>38</v>
      </c>
      <c r="Y313" s="167"/>
      <c r="Z313" s="99"/>
      <c r="AA313" s="98"/>
    </row>
    <row r="314" spans="1:27" x14ac:dyDescent="0.25">
      <c r="A314" s="71">
        <v>5</v>
      </c>
      <c r="B314" s="70" t="s">
        <v>328</v>
      </c>
      <c r="C314" s="71" t="s">
        <v>90</v>
      </c>
      <c r="D314" s="116" t="s">
        <v>324</v>
      </c>
      <c r="E314" s="71"/>
      <c r="F314" s="72">
        <v>40557</v>
      </c>
      <c r="G314" s="63">
        <f t="shared" si="81"/>
        <v>12</v>
      </c>
      <c r="H314" s="73"/>
      <c r="I314" s="187">
        <f>IF(G314=15,VLOOKUP(H314,'Бег 1000 м'!$A$2:$B$200,2,1),IF(G314=14,VLOOKUP(H314,'Бег 1000 м'!$D$2:$E$200,2,1),IF(G314=13,VLOOKUP(H314,'Бег 1000 м'!$G$2:$H$200,2,1),IF(G314=12,VLOOKUP(H314,'Бег 1000 м'!$J$2:$K$200,2,1),""))))</f>
        <v>0</v>
      </c>
      <c r="J314" s="74">
        <v>5.5</v>
      </c>
      <c r="K314" s="187">
        <f>IF(G314=12,VLOOKUP(J314,'Бег 30 м'!$B$2:$C$74,2,1),IF(G314=11,VLOOKUP(J314,'Бег 30 м'!$E$2:$F$74,2,1),""))</f>
        <v>30</v>
      </c>
      <c r="L314" s="75">
        <v>0</v>
      </c>
      <c r="M314" s="187">
        <f>IF(G314=15,VLOOKUP(L314,'Подт Отж'!$A$2:$B$72,2,1),IF(G314=14,VLOOKUP(L314,'Подт Отж'!$D$2:$E$72,2,1),IF(G314=13,VLOOKUP(L314,'Подт Отж'!$G$2:$H$72,2,1),IF(G314=12,VLOOKUP(L314,'Подт Отж'!$J$2:$K$72,2,1),IF(G314=11,VLOOKUP(L314,'Подт Отж'!$M$2:$N$72,2,1),""))))
)</f>
        <v>0</v>
      </c>
      <c r="N314" s="75">
        <v>25</v>
      </c>
      <c r="O314" s="187">
        <f>IF(G314=15,VLOOKUP(N314,'Подъем туловища'!$A$2:$B$72,2,1),IF(G314=14,VLOOKUP(N314,'Подъем туловища'!$D$2:$E$72,2,1),IF(G314=13,VLOOKUP(N314,'Подъем туловища'!$G$2:$H$72,2,1),IF(G314=12,VLOOKUP(N314,'Подъем туловища'!$J$2:$K$72,2,1),IF(G314=11,VLOOKUP(N314,'Подъем туловища'!$M$2:$N$72,2,1),"")))))</f>
        <v>34</v>
      </c>
      <c r="P314" s="75">
        <v>4</v>
      </c>
      <c r="Q314" s="187">
        <f>IF(G314=15,VLOOKUP(P314,'Наклон вперед'!$A$2:$B$72,2,1),IF(G314=14,VLOOKUP(P314,'Наклон вперед'!$D$2:$E$72,2,1),IF(G314=13,VLOOKUP(P314,'Наклон вперед'!$G$2:$H$72,2,1),IF(G314=12,VLOOKUP(P314,'Наклон вперед'!$J$2:$K$72,2,1),IF(G314=11,VLOOKUP(P314,'Наклон вперед'!$M$2:$N$72,2,1),"")))))</f>
        <v>18</v>
      </c>
      <c r="R314" s="75">
        <v>167</v>
      </c>
      <c r="S314" s="187">
        <f>IF(G314=15,VLOOKUP(R314,'Прыжок с места'!$A$2:$B$72,2,1),IF(G314=14,VLOOKUP(R314,'Прыжок с места'!$D$2:$E$72,2,1),IF(G314=13,VLOOKUP(R314,'Прыжок с места'!$G$2:$H$72,2,1),IF(G314=12,VLOOKUP(R314,'Прыжок с места'!$J$2:$K$72,2,1),IF(G314=11,VLOOKUP(R314,'Прыжок с места'!$M$2:$N$72,2,1),"")))))</f>
        <v>18</v>
      </c>
      <c r="T314" s="76">
        <f t="shared" si="80"/>
        <v>100</v>
      </c>
      <c r="U314" s="93">
        <f t="shared" si="82"/>
        <v>50</v>
      </c>
      <c r="W314" s="99">
        <f t="shared" si="83"/>
        <v>100</v>
      </c>
      <c r="X314" s="98">
        <f t="shared" si="71"/>
        <v>50</v>
      </c>
      <c r="Y314" s="167"/>
      <c r="Z314" s="99"/>
      <c r="AA314" s="98"/>
    </row>
    <row r="315" spans="1:27" x14ac:dyDescent="0.25">
      <c r="A315" s="71">
        <v>6</v>
      </c>
      <c r="B315" s="70" t="s">
        <v>329</v>
      </c>
      <c r="C315" s="71" t="s">
        <v>90</v>
      </c>
      <c r="D315" s="116" t="s">
        <v>324</v>
      </c>
      <c r="E315" s="71"/>
      <c r="F315" s="72">
        <v>40682</v>
      </c>
      <c r="G315" s="63">
        <f t="shared" si="81"/>
        <v>12</v>
      </c>
      <c r="H315" s="73"/>
      <c r="I315" s="187">
        <f>IF(G315=15,VLOOKUP(H315,'Бег 1000 м'!$A$2:$B$200,2,1),IF(G315=14,VLOOKUP(H315,'Бег 1000 м'!$D$2:$E$200,2,1),IF(G315=13,VLOOKUP(H315,'Бег 1000 м'!$G$2:$H$200,2,1),IF(G315=12,VLOOKUP(H315,'Бег 1000 м'!$J$2:$K$200,2,1),""))))</f>
        <v>0</v>
      </c>
      <c r="J315" s="74">
        <v>5.8</v>
      </c>
      <c r="K315" s="187">
        <f>IF(G315=12,VLOOKUP(J315,'Бег 30 м'!$B$2:$C$74,2,1),IF(G315=11,VLOOKUP(J315,'Бег 30 м'!$E$2:$F$74,2,1),""))</f>
        <v>18</v>
      </c>
      <c r="L315" s="75">
        <v>0</v>
      </c>
      <c r="M315" s="187">
        <f>IF(G315=15,VLOOKUP(L315,'Подт Отж'!$A$2:$B$72,2,1),IF(G315=14,VLOOKUP(L315,'Подт Отж'!$D$2:$E$72,2,1),IF(G315=13,VLOOKUP(L315,'Подт Отж'!$G$2:$H$72,2,1),IF(G315=12,VLOOKUP(L315,'Подт Отж'!$J$2:$K$72,2,1),IF(G315=11,VLOOKUP(L315,'Подт Отж'!$M$2:$N$72,2,1),""))))
)</f>
        <v>0</v>
      </c>
      <c r="N315" s="75">
        <v>19</v>
      </c>
      <c r="O315" s="187">
        <f>IF(G315=15,VLOOKUP(N315,'Подъем туловища'!$A$2:$B$72,2,1),IF(G315=14,VLOOKUP(N315,'Подъем туловища'!$D$2:$E$72,2,1),IF(G315=13,VLOOKUP(N315,'Подъем туловища'!$G$2:$H$72,2,1),IF(G315=12,VLOOKUP(N315,'Подъем туловища'!$J$2:$K$72,2,1),IF(G315=11,VLOOKUP(N315,'Подъем туловища'!$M$2:$N$72,2,1),"")))))</f>
        <v>22</v>
      </c>
      <c r="P315" s="75">
        <v>1</v>
      </c>
      <c r="Q315" s="187">
        <f>IF(G315=15,VLOOKUP(P315,'Наклон вперед'!$A$2:$B$72,2,1),IF(G315=14,VLOOKUP(P315,'Наклон вперед'!$D$2:$E$72,2,1),IF(G315=13,VLOOKUP(P315,'Наклон вперед'!$G$2:$H$72,2,1),IF(G315=12,VLOOKUP(P315,'Наклон вперед'!$J$2:$K$72,2,1),IF(G315=11,VLOOKUP(P315,'Наклон вперед'!$M$2:$N$72,2,1),"")))))</f>
        <v>12</v>
      </c>
      <c r="R315" s="75">
        <v>157</v>
      </c>
      <c r="S315" s="187">
        <f>IF(G315=15,VLOOKUP(R315,'Прыжок с места'!$A$2:$B$72,2,1),IF(G315=14,VLOOKUP(R315,'Прыжок с места'!$D$2:$E$72,2,1),IF(G315=13,VLOOKUP(R315,'Прыжок с места'!$G$2:$H$72,2,1),IF(G315=12,VLOOKUP(R315,'Прыжок с места'!$J$2:$K$72,2,1),IF(G315=11,VLOOKUP(R315,'Прыжок с места'!$M$2:$N$72,2,1),"")))))</f>
        <v>14</v>
      </c>
      <c r="T315" s="76">
        <f t="shared" si="80"/>
        <v>66</v>
      </c>
      <c r="U315" s="93">
        <f t="shared" si="82"/>
        <v>59</v>
      </c>
      <c r="W315" s="99">
        <f t="shared" si="83"/>
        <v>66</v>
      </c>
      <c r="X315" s="98">
        <f t="shared" si="71"/>
        <v>59</v>
      </c>
      <c r="Y315" s="167"/>
      <c r="Z315" s="99"/>
      <c r="AA315" s="98"/>
    </row>
    <row r="316" spans="1:27" x14ac:dyDescent="0.25">
      <c r="A316" s="71">
        <v>7</v>
      </c>
      <c r="B316" s="70"/>
      <c r="C316" s="71"/>
      <c r="D316" s="116"/>
      <c r="E316" s="71"/>
      <c r="F316" s="72"/>
      <c r="G316" s="63"/>
      <c r="H316" s="73"/>
      <c r="I316" s="187"/>
      <c r="J316" s="74"/>
      <c r="K316" s="187"/>
      <c r="L316" s="75"/>
      <c r="M316" s="187"/>
      <c r="N316" s="75"/>
      <c r="O316" s="187"/>
      <c r="P316" s="75"/>
      <c r="Q316" s="187"/>
      <c r="R316" s="75"/>
      <c r="S316" s="187"/>
      <c r="T316" s="76"/>
      <c r="U316" s="93"/>
      <c r="W316" s="99"/>
      <c r="X316" s="98"/>
      <c r="Y316" s="167"/>
      <c r="Z316" s="99"/>
      <c r="AA316" s="98"/>
    </row>
    <row r="317" spans="1:27" ht="15.75" thickBot="1" x14ac:dyDescent="0.3">
      <c r="A317" s="71">
        <v>8</v>
      </c>
      <c r="B317" s="70"/>
      <c r="C317" s="71"/>
      <c r="D317" s="71"/>
      <c r="E317" s="71"/>
      <c r="F317" s="72"/>
      <c r="G317" s="63"/>
      <c r="H317" s="73"/>
      <c r="I317" s="187"/>
      <c r="J317" s="74"/>
      <c r="K317" s="187"/>
      <c r="L317" s="75"/>
      <c r="M317" s="187"/>
      <c r="N317" s="75"/>
      <c r="O317" s="188"/>
      <c r="P317" s="83"/>
      <c r="Q317" s="188"/>
      <c r="R317" s="83"/>
      <c r="S317" s="188"/>
      <c r="T317" s="84"/>
      <c r="U317" s="93"/>
      <c r="W317" s="99"/>
      <c r="X317" s="98"/>
      <c r="Y317" s="167"/>
      <c r="Z317" s="99"/>
      <c r="AA317" s="98"/>
    </row>
    <row r="318" spans="1:27" ht="24.95" customHeight="1" thickBot="1" x14ac:dyDescent="0.3">
      <c r="K318" s="29"/>
      <c r="O318" s="210" t="s">
        <v>198</v>
      </c>
      <c r="P318" s="211"/>
      <c r="Q318" s="211"/>
      <c r="R318" s="211"/>
      <c r="S318" s="89"/>
      <c r="T318" s="88">
        <f>SUM(LARGE(T310:T317,{1,2,3,4,5}))</f>
        <v>663</v>
      </c>
      <c r="W318" s="99"/>
      <c r="X318" s="98"/>
      <c r="Y318" s="167"/>
      <c r="Z318" s="99"/>
      <c r="AA318" s="98"/>
    </row>
    <row r="319" spans="1:27" x14ac:dyDescent="0.25">
      <c r="W319" s="99"/>
      <c r="X319" s="98"/>
      <c r="Y319" s="167"/>
      <c r="Z319" s="99"/>
      <c r="AA319" s="98"/>
    </row>
    <row r="320" spans="1:27" ht="15" customHeight="1" x14ac:dyDescent="0.25">
      <c r="A320" s="224" t="s">
        <v>0</v>
      </c>
      <c r="B320" s="225" t="s">
        <v>1</v>
      </c>
      <c r="C320" s="226" t="s">
        <v>34</v>
      </c>
      <c r="D320" s="229" t="s">
        <v>30</v>
      </c>
      <c r="E320" s="229" t="s">
        <v>31</v>
      </c>
      <c r="F320" s="224" t="s">
        <v>3</v>
      </c>
      <c r="G320" s="229" t="s">
        <v>8</v>
      </c>
      <c r="H320" s="225" t="s">
        <v>21</v>
      </c>
      <c r="I320" s="225"/>
      <c r="J320" s="232" t="s">
        <v>190</v>
      </c>
      <c r="K320" s="232"/>
      <c r="L320" s="216" t="s">
        <v>29</v>
      </c>
      <c r="M320" s="217"/>
      <c r="N320" s="220" t="s">
        <v>189</v>
      </c>
      <c r="O320" s="220"/>
      <c r="P320" s="216" t="s">
        <v>5</v>
      </c>
      <c r="Q320" s="217"/>
      <c r="R320" s="220" t="s">
        <v>23</v>
      </c>
      <c r="S320" s="220"/>
      <c r="T320" s="209" t="s">
        <v>42</v>
      </c>
      <c r="U320" s="209" t="s">
        <v>43</v>
      </c>
      <c r="W320" s="99"/>
      <c r="X320" s="98"/>
      <c r="Y320" s="167"/>
      <c r="Z320" s="99"/>
      <c r="AA320" s="98"/>
    </row>
    <row r="321" spans="1:27" ht="20.25" customHeight="1" x14ac:dyDescent="0.25">
      <c r="A321" s="224"/>
      <c r="B321" s="225"/>
      <c r="C321" s="227"/>
      <c r="D321" s="230"/>
      <c r="E321" s="230"/>
      <c r="F321" s="224"/>
      <c r="G321" s="230"/>
      <c r="H321" s="225"/>
      <c r="I321" s="225"/>
      <c r="J321" s="232"/>
      <c r="K321" s="232"/>
      <c r="L321" s="218"/>
      <c r="M321" s="219"/>
      <c r="N321" s="220"/>
      <c r="O321" s="220"/>
      <c r="P321" s="218"/>
      <c r="Q321" s="219"/>
      <c r="R321" s="220"/>
      <c r="S321" s="220"/>
      <c r="T321" s="209"/>
      <c r="U321" s="209"/>
      <c r="W321" s="99"/>
      <c r="X321" s="98"/>
      <c r="Y321" s="167"/>
      <c r="Z321" s="99"/>
      <c r="AA321" s="98"/>
    </row>
    <row r="322" spans="1:27" x14ac:dyDescent="0.25">
      <c r="A322" s="224"/>
      <c r="B322" s="225"/>
      <c r="C322" s="228"/>
      <c r="D322" s="231"/>
      <c r="E322" s="231"/>
      <c r="F322" s="224"/>
      <c r="G322" s="231"/>
      <c r="H322" s="187" t="s">
        <v>32</v>
      </c>
      <c r="I322" s="187" t="s">
        <v>9</v>
      </c>
      <c r="J322" s="190" t="s">
        <v>32</v>
      </c>
      <c r="K322" s="190" t="s">
        <v>9</v>
      </c>
      <c r="L322" s="190" t="s">
        <v>32</v>
      </c>
      <c r="M322" s="190" t="s">
        <v>9</v>
      </c>
      <c r="N322" s="190" t="s">
        <v>32</v>
      </c>
      <c r="O322" s="190" t="s">
        <v>9</v>
      </c>
      <c r="P322" s="190" t="s">
        <v>32</v>
      </c>
      <c r="Q322" s="190" t="s">
        <v>9</v>
      </c>
      <c r="R322" s="190" t="s">
        <v>32</v>
      </c>
      <c r="S322" s="190" t="s">
        <v>9</v>
      </c>
      <c r="T322" s="209"/>
      <c r="U322" s="209"/>
      <c r="W322" s="99"/>
      <c r="X322" s="98"/>
      <c r="Y322" s="167"/>
      <c r="Z322" s="99"/>
      <c r="AA322" s="98"/>
    </row>
    <row r="323" spans="1:27" x14ac:dyDescent="0.25">
      <c r="A323" s="71">
        <v>1</v>
      </c>
      <c r="B323" s="70" t="s">
        <v>330</v>
      </c>
      <c r="C323" s="71" t="s">
        <v>91</v>
      </c>
      <c r="D323" s="116" t="s">
        <v>324</v>
      </c>
      <c r="E323" s="71"/>
      <c r="F323" s="72">
        <v>40757</v>
      </c>
      <c r="G323" s="63">
        <f t="shared" ref="G323:G328" si="84">DATEDIF(F323,$B$5,"y")</f>
        <v>11</v>
      </c>
      <c r="H323" s="73"/>
      <c r="I323" s="187" t="str">
        <f>IF(G323=15,VLOOKUP(H323,'Бег 1000 м'!$N$2:$O$194,2,1),IF(G323=14,VLOOKUP(H323,'Бег 1000 м'!$Q$2:$R$194,2,1),IF(G323=13,VLOOKUP(H323,'Бег 1000 м'!$T$2:$U$204,2,1),IF(G323=12,VLOOKUP(H323,'Бег 1000 м'!$W$2:$X$214,2,1),""))))</f>
        <v/>
      </c>
      <c r="J323" s="74">
        <v>5.0999999999999996</v>
      </c>
      <c r="K323" s="187">
        <f>IF(G323=12,VLOOKUP(J323,'Бег 30 м'!$I$2:$J$74,2,1),IF(G323=11,VLOOKUP(J323,'Бег 30 м'!$L$2:$M$74,2,1),""))</f>
        <v>64</v>
      </c>
      <c r="L323" s="75">
        <v>14</v>
      </c>
      <c r="M323" s="187">
        <f>IF(G323=15,VLOOKUP(L323,'Подт Отж'!$Q$2:$R$72,2,1),IF(G323=14,VLOOKUP(L323,'Подт Отж'!$T$2:$U$72,2,1),IF(G323=13,VLOOKUP(L323,'Подт Отж'!$W$2:$X$72,2,1),IF(G323=12,VLOOKUP(L323,'Подт Отж'!$Z$2:$AA$72,2,1),IF(G323=11,VLOOKUP(L323,'Подт Отж'!$AC$2:$AD$72,2,1),"")))))</f>
        <v>28</v>
      </c>
      <c r="N323" s="75">
        <v>29</v>
      </c>
      <c r="O323" s="187">
        <f>IF(G323=15,VLOOKUP(N323,'Подъем туловища'!$P$2:$Q$72,2,1),IF(G323=14,VLOOKUP(N323,'Подъем туловища'!$S$2:$T$72,2,1),IF(G323=13,VLOOKUP(N323,'Подъем туловища'!$V$2:$W$72,2,1),IF(G323=12,VLOOKUP(N323,'Подъем туловища'!$Y$2:$Z$72,2,1),IF(G323=11,VLOOKUP(N323,'Подъем туловища'!$AB$2:$AC$72,2,1),"")))))</f>
        <v>54</v>
      </c>
      <c r="P323" s="75">
        <v>11</v>
      </c>
      <c r="Q323" s="187">
        <f>IF(G323=15,VLOOKUP(P323,'Наклон вперед'!$P$2:$Q$72,2,1),IF(G323=14,VLOOKUP(P323,'Наклон вперед'!$S$2:$T$72,2,1),IF(G323=13,VLOOKUP(P323,'Наклон вперед'!$V$2:$W$72,2,1),IF(G323=12,VLOOKUP(P323,'Наклон вперед'!$Y$2:$Z$72,2,1),IF(G323=11,VLOOKUP(P323,'Наклон вперед'!$AB$2:$AC$72,2,1),"")))))</f>
        <v>30</v>
      </c>
      <c r="R323" s="75">
        <v>185</v>
      </c>
      <c r="S323" s="187">
        <f>IF(G323=15,VLOOKUP(R323,'Прыжок с места'!$P$2:$Q$72,2,1),IF(G323=14,VLOOKUP(R323,'Прыжок с места'!$S$2:$T$72,2,1),IF(G323=13,VLOOKUP(R323,'Прыжок с места'!$V$2:$W$72,2,1),IF(G323=12,VLOOKUP(R323,'Прыжок с места'!$Y$2:$Z$72,2,1),IF(G323=11,VLOOKUP(R323,'Прыжок с места'!$AB$2:$AC$72,2,1),"")))))</f>
        <v>50</v>
      </c>
      <c r="T323" s="76">
        <f t="shared" ref="T323:T328" si="85">SUM(I323,K323,M323,O323,Q323,S323,)</f>
        <v>226</v>
      </c>
      <c r="U323" s="93">
        <f>AA323</f>
        <v>10</v>
      </c>
      <c r="W323" s="99"/>
      <c r="X323" s="98"/>
      <c r="Y323" s="167"/>
      <c r="Z323" s="99">
        <f t="shared" ref="Z323:Z328" si="86">T323</f>
        <v>226</v>
      </c>
      <c r="AA323" s="98">
        <f>RANK(Z323,$Z$9:$Z$333)</f>
        <v>10</v>
      </c>
    </row>
    <row r="324" spans="1:27" x14ac:dyDescent="0.25">
      <c r="A324" s="71">
        <v>2</v>
      </c>
      <c r="B324" s="70" t="s">
        <v>331</v>
      </c>
      <c r="C324" s="71" t="s">
        <v>91</v>
      </c>
      <c r="D324" s="116" t="s">
        <v>324</v>
      </c>
      <c r="E324" s="71"/>
      <c r="F324" s="72">
        <v>40750</v>
      </c>
      <c r="G324" s="63">
        <f t="shared" si="84"/>
        <v>11</v>
      </c>
      <c r="H324" s="73"/>
      <c r="I324" s="187" t="str">
        <f>IF(G324=15,VLOOKUP(H324,'Бег 1000 м'!$N$2:$O$194,2,1),IF(G324=14,VLOOKUP(H324,'Бег 1000 м'!$Q$2:$R$194,2,1),IF(G324=13,VLOOKUP(H324,'Бег 1000 м'!$T$2:$U$204,2,1),IF(G324=12,VLOOKUP(H324,'Бег 1000 м'!$W$2:$X$214,2,1),""))))</f>
        <v/>
      </c>
      <c r="J324" s="74">
        <v>5</v>
      </c>
      <c r="K324" s="187">
        <f>IF(G324=12,VLOOKUP(J324,'Бег 30 м'!$I$2:$J$74,2,1),IF(G324=11,VLOOKUP(J324,'Бег 30 м'!$L$2:$M$74,2,1),""))</f>
        <v>66</v>
      </c>
      <c r="L324" s="75">
        <v>8</v>
      </c>
      <c r="M324" s="187">
        <f>IF(G324=15,VLOOKUP(L324,'Подт Отж'!$Q$2:$R$72,2,1),IF(G324=14,VLOOKUP(L324,'Подт Отж'!$T$2:$U$72,2,1),IF(G324=13,VLOOKUP(L324,'Подт Отж'!$W$2:$X$72,2,1),IF(G324=12,VLOOKUP(L324,'Подт Отж'!$Z$2:$AA$72,2,1),IF(G324=11,VLOOKUP(L324,'Подт Отж'!$AC$2:$AD$72,2,1),"")))))</f>
        <v>16</v>
      </c>
      <c r="N324" s="75">
        <v>20</v>
      </c>
      <c r="O324" s="187">
        <f>IF(G324=15,VLOOKUP(N324,'Подъем туловища'!$P$2:$Q$72,2,1),IF(G324=14,VLOOKUP(N324,'Подъем туловища'!$S$2:$T$72,2,1),IF(G324=13,VLOOKUP(N324,'Подъем туловища'!$V$2:$W$72,2,1),IF(G324=12,VLOOKUP(N324,'Подъем туловища'!$Y$2:$Z$72,2,1),IF(G324=11,VLOOKUP(N324,'Подъем туловища'!$AB$2:$AC$72,2,1),"")))))</f>
        <v>34</v>
      </c>
      <c r="P324" s="75">
        <v>3</v>
      </c>
      <c r="Q324" s="187">
        <f>IF(G324=15,VLOOKUP(P324,'Наклон вперед'!$P$2:$Q$72,2,1),IF(G324=14,VLOOKUP(P324,'Наклон вперед'!$S$2:$T$72,2,1),IF(G324=13,VLOOKUP(P324,'Наклон вперед'!$V$2:$W$72,2,1),IF(G324=12,VLOOKUP(P324,'Наклон вперед'!$Y$2:$Z$72,2,1),IF(G324=11,VLOOKUP(P324,'Наклон вперед'!$AB$2:$AC$72,2,1),"")))))</f>
        <v>9</v>
      </c>
      <c r="R324" s="75">
        <v>194</v>
      </c>
      <c r="S324" s="187">
        <f>IF(G324=15,VLOOKUP(R324,'Прыжок с места'!$P$2:$Q$72,2,1),IF(G324=14,VLOOKUP(R324,'Прыжок с места'!$S$2:$T$72,2,1),IF(G324=13,VLOOKUP(R324,'Прыжок с места'!$V$2:$W$72,2,1),IF(G324=12,VLOOKUP(R324,'Прыжок с места'!$Y$2:$Z$72,2,1),IF(G324=11,VLOOKUP(R324,'Прыжок с места'!$AB$2:$AC$72,2,1),"")))))</f>
        <v>54</v>
      </c>
      <c r="T324" s="76">
        <f t="shared" si="85"/>
        <v>179</v>
      </c>
      <c r="U324" s="93">
        <f t="shared" ref="U324:U328" si="87">AA324</f>
        <v>23</v>
      </c>
      <c r="W324" s="99"/>
      <c r="X324" s="98"/>
      <c r="Y324" s="167"/>
      <c r="Z324" s="99">
        <f t="shared" si="86"/>
        <v>179</v>
      </c>
      <c r="AA324" s="98">
        <f t="shared" si="78"/>
        <v>23</v>
      </c>
    </row>
    <row r="325" spans="1:27" x14ac:dyDescent="0.25">
      <c r="A325" s="71">
        <v>3</v>
      </c>
      <c r="B325" s="70" t="s">
        <v>332</v>
      </c>
      <c r="C325" s="71" t="s">
        <v>91</v>
      </c>
      <c r="D325" s="116" t="s">
        <v>324</v>
      </c>
      <c r="E325" s="71"/>
      <c r="F325" s="72">
        <v>40638</v>
      </c>
      <c r="G325" s="63">
        <f t="shared" si="84"/>
        <v>12</v>
      </c>
      <c r="H325" s="73"/>
      <c r="I325" s="187">
        <f>IF(G325=15,VLOOKUP(H325,'Бег 1000 м'!$N$2:$O$194,2,1),IF(G325=14,VLOOKUP(H325,'Бег 1000 м'!$Q$2:$R$194,2,1),IF(G325=13,VLOOKUP(H325,'Бег 1000 м'!$T$2:$U$204,2,1),IF(G325=12,VLOOKUP(H325,'Бег 1000 м'!$W$2:$X$214,2,1),""))))</f>
        <v>0</v>
      </c>
      <c r="J325" s="74">
        <v>5.5</v>
      </c>
      <c r="K325" s="187">
        <f>IF(G325=12,VLOOKUP(J325,'Бег 30 м'!$I$2:$J$74,2,1),IF(G325=11,VLOOKUP(J325,'Бег 30 м'!$L$2:$M$74,2,1),""))</f>
        <v>45</v>
      </c>
      <c r="L325" s="75">
        <v>0</v>
      </c>
      <c r="M325" s="187">
        <f>IF(G325=15,VLOOKUP(L325,'Подт Отж'!$Q$2:$R$72,2,1),IF(G325=14,VLOOKUP(L325,'Подт Отж'!$T$2:$U$72,2,1),IF(G325=13,VLOOKUP(L325,'Подт Отж'!$W$2:$X$72,2,1),IF(G325=12,VLOOKUP(L325,'Подт Отж'!$Z$2:$AA$72,2,1),IF(G325=11,VLOOKUP(L325,'Подт Отж'!$AC$2:$AD$72,2,1),"")))))</f>
        <v>0</v>
      </c>
      <c r="N325" s="75">
        <v>23</v>
      </c>
      <c r="O325" s="187">
        <f>IF(G325=15,VLOOKUP(N325,'Подъем туловища'!$P$2:$Q$72,2,1),IF(G325=14,VLOOKUP(N325,'Подъем туловища'!$S$2:$T$72,2,1),IF(G325=13,VLOOKUP(N325,'Подъем туловища'!$V$2:$W$72,2,1),IF(G325=12,VLOOKUP(N325,'Подъем туловища'!$Y$2:$Z$72,2,1),IF(G325=11,VLOOKUP(N325,'Подъем туловища'!$AB$2:$AC$72,2,1),"")))))</f>
        <v>35</v>
      </c>
      <c r="P325" s="75">
        <v>13</v>
      </c>
      <c r="Q325" s="187">
        <f>IF(G325=15,VLOOKUP(P325,'Наклон вперед'!$P$2:$Q$72,2,1),IF(G325=14,VLOOKUP(P325,'Наклон вперед'!$S$2:$T$72,2,1),IF(G325=13,VLOOKUP(P325,'Наклон вперед'!$V$2:$W$72,2,1),IF(G325=12,VLOOKUP(P325,'Наклон вперед'!$Y$2:$Z$72,2,1),IF(G325=11,VLOOKUP(P325,'Наклон вперед'!$AB$2:$AC$72,2,1),"")))))</f>
        <v>32</v>
      </c>
      <c r="R325" s="75">
        <v>155</v>
      </c>
      <c r="S325" s="187">
        <f>IF(G325=15,VLOOKUP(R325,'Прыжок с места'!$P$2:$Q$72,2,1),IF(G325=14,VLOOKUP(R325,'Прыжок с места'!$S$2:$T$72,2,1),IF(G325=13,VLOOKUP(R325,'Прыжок с места'!$V$2:$W$72,2,1),IF(G325=12,VLOOKUP(R325,'Прыжок с места'!$Y$2:$Z$72,2,1),IF(G325=11,VLOOKUP(R325,'Прыжок с места'!$AB$2:$AC$72,2,1),"")))))</f>
        <v>22</v>
      </c>
      <c r="T325" s="76">
        <f t="shared" si="85"/>
        <v>134</v>
      </c>
      <c r="U325" s="93">
        <f t="shared" si="87"/>
        <v>38</v>
      </c>
      <c r="W325" s="99"/>
      <c r="X325" s="98"/>
      <c r="Y325" s="167"/>
      <c r="Z325" s="99">
        <f t="shared" si="86"/>
        <v>134</v>
      </c>
      <c r="AA325" s="98">
        <f t="shared" si="78"/>
        <v>38</v>
      </c>
    </row>
    <row r="326" spans="1:27" x14ac:dyDescent="0.25">
      <c r="A326" s="71">
        <v>4</v>
      </c>
      <c r="B326" s="70" t="s">
        <v>333</v>
      </c>
      <c r="C326" s="71" t="s">
        <v>91</v>
      </c>
      <c r="D326" s="116" t="s">
        <v>324</v>
      </c>
      <c r="E326" s="71"/>
      <c r="F326" s="72">
        <v>40630</v>
      </c>
      <c r="G326" s="63">
        <f t="shared" si="84"/>
        <v>12</v>
      </c>
      <c r="H326" s="73"/>
      <c r="I326" s="187">
        <f>IF(G326=15,VLOOKUP(H326,'Бег 1000 м'!$N$2:$O$194,2,1),IF(G326=14,VLOOKUP(H326,'Бег 1000 м'!$Q$2:$R$194,2,1),IF(G326=13,VLOOKUP(H326,'Бег 1000 м'!$T$2:$U$204,2,1),IF(G326=12,VLOOKUP(H326,'Бег 1000 м'!$W$2:$X$214,2,1),""))))</f>
        <v>0</v>
      </c>
      <c r="J326" s="74">
        <v>5.6</v>
      </c>
      <c r="K326" s="187">
        <f>IF(G326=12,VLOOKUP(J326,'Бег 30 м'!$I$2:$J$74,2,1),IF(G326=11,VLOOKUP(J326,'Бег 30 м'!$L$2:$M$74,2,1),""))</f>
        <v>40</v>
      </c>
      <c r="L326" s="75">
        <v>4</v>
      </c>
      <c r="M326" s="187">
        <f>IF(G326=15,VLOOKUP(L326,'Подт Отж'!$Q$2:$R$72,2,1),IF(G326=14,VLOOKUP(L326,'Подт Отж'!$T$2:$U$72,2,1),IF(G326=13,VLOOKUP(L326,'Подт Отж'!$W$2:$X$72,2,1),IF(G326=12,VLOOKUP(L326,'Подт Отж'!$Z$2:$AA$72,2,1),IF(G326=11,VLOOKUP(L326,'Подт Отж'!$AC$2:$AD$72,2,1),"")))))</f>
        <v>4</v>
      </c>
      <c r="N326" s="75">
        <v>26</v>
      </c>
      <c r="O326" s="187">
        <f>IF(G326=15,VLOOKUP(N326,'Подъем туловища'!$P$2:$Q$72,2,1),IF(G326=14,VLOOKUP(N326,'Подъем туловища'!$S$2:$T$72,2,1),IF(G326=13,VLOOKUP(N326,'Подъем туловища'!$V$2:$W$72,2,1),IF(G326=12,VLOOKUP(N326,'Подъем туловища'!$Y$2:$Z$72,2,1),IF(G326=11,VLOOKUP(N326,'Подъем туловища'!$AB$2:$AC$72,2,1),"")))))</f>
        <v>41</v>
      </c>
      <c r="P326" s="75">
        <v>8</v>
      </c>
      <c r="Q326" s="187">
        <f>IF(G326=15,VLOOKUP(P326,'Наклон вперед'!$P$2:$Q$72,2,1),IF(G326=14,VLOOKUP(P326,'Наклон вперед'!$S$2:$T$72,2,1),IF(G326=13,VLOOKUP(P326,'Наклон вперед'!$V$2:$W$72,2,1),IF(G326=12,VLOOKUP(P326,'Наклон вперед'!$Y$2:$Z$72,2,1),IF(G326=11,VLOOKUP(P326,'Наклон вперед'!$AB$2:$AC$72,2,1),"")))))</f>
        <v>17</v>
      </c>
      <c r="R326" s="75">
        <v>172</v>
      </c>
      <c r="S326" s="187">
        <f>IF(G326=15,VLOOKUP(R326,'Прыжок с места'!$P$2:$Q$72,2,1),IF(G326=14,VLOOKUP(R326,'Прыжок с места'!$S$2:$T$72,2,1),IF(G326=13,VLOOKUP(R326,'Прыжок с места'!$V$2:$W$72,2,1),IF(G326=12,VLOOKUP(R326,'Прыжок с места'!$Y$2:$Z$72,2,1),IF(G326=11,VLOOKUP(R326,'Прыжок с места'!$AB$2:$AC$72,2,1),"")))))</f>
        <v>31</v>
      </c>
      <c r="T326" s="76">
        <f t="shared" si="85"/>
        <v>133</v>
      </c>
      <c r="U326" s="93">
        <f t="shared" si="87"/>
        <v>39</v>
      </c>
      <c r="W326" s="99"/>
      <c r="X326" s="98"/>
      <c r="Y326" s="167"/>
      <c r="Z326" s="99">
        <f t="shared" si="86"/>
        <v>133</v>
      </c>
      <c r="AA326" s="98">
        <f t="shared" si="78"/>
        <v>39</v>
      </c>
    </row>
    <row r="327" spans="1:27" x14ac:dyDescent="0.25">
      <c r="A327" s="71">
        <v>5</v>
      </c>
      <c r="B327" s="70" t="s">
        <v>334</v>
      </c>
      <c r="C327" s="71" t="s">
        <v>91</v>
      </c>
      <c r="D327" s="116" t="s">
        <v>324</v>
      </c>
      <c r="E327" s="71"/>
      <c r="F327" s="72">
        <v>40923</v>
      </c>
      <c r="G327" s="63">
        <f t="shared" si="84"/>
        <v>11</v>
      </c>
      <c r="H327" s="73"/>
      <c r="I327" s="187" t="str">
        <f>IF(G327=15,VLOOKUP(H327,'Бег 1000 м'!$N$2:$O$194,2,1),IF(G327=14,VLOOKUP(H327,'Бег 1000 м'!$Q$2:$R$194,2,1),IF(G327=13,VLOOKUP(H327,'Бег 1000 м'!$T$2:$U$204,2,1),IF(G327=12,VLOOKUP(H327,'Бег 1000 м'!$W$2:$X$214,2,1),""))))</f>
        <v/>
      </c>
      <c r="J327" s="74">
        <v>5.4</v>
      </c>
      <c r="K327" s="187">
        <f>IF(G327=12,VLOOKUP(J327,'Бег 30 м'!$I$2:$J$74,2,1),IF(G327=11,VLOOKUP(J327,'Бег 30 м'!$L$2:$M$74,2,1),""))</f>
        <v>57</v>
      </c>
      <c r="L327" s="75">
        <v>4</v>
      </c>
      <c r="M327" s="187">
        <f>IF(G327=15,VLOOKUP(L327,'Подт Отж'!$Q$2:$R$72,2,1),IF(G327=14,VLOOKUP(L327,'Подт Отж'!$T$2:$U$72,2,1),IF(G327=13,VLOOKUP(L327,'Подт Отж'!$W$2:$X$72,2,1),IF(G327=12,VLOOKUP(L327,'Подт Отж'!$Z$2:$AA$72,2,1),IF(G327=11,VLOOKUP(L327,'Подт Отж'!$AC$2:$AD$72,2,1),"")))))</f>
        <v>8</v>
      </c>
      <c r="N327" s="75">
        <v>24</v>
      </c>
      <c r="O327" s="187">
        <f>IF(G327=15,VLOOKUP(N327,'Подъем туловища'!$P$2:$Q$72,2,1),IF(G327=14,VLOOKUP(N327,'Подъем туловища'!$S$2:$T$72,2,1),IF(G327=13,VLOOKUP(N327,'Подъем туловища'!$V$2:$W$72,2,1),IF(G327=12,VLOOKUP(N327,'Подъем туловища'!$Y$2:$Z$72,2,1),IF(G327=11,VLOOKUP(N327,'Подъем туловища'!$AB$2:$AC$72,2,1),"")))))</f>
        <v>42</v>
      </c>
      <c r="P327" s="75">
        <v>5</v>
      </c>
      <c r="Q327" s="187">
        <f>IF(G327=15,VLOOKUP(P327,'Наклон вперед'!$P$2:$Q$72,2,1),IF(G327=14,VLOOKUP(P327,'Наклон вперед'!$S$2:$T$72,2,1),IF(G327=13,VLOOKUP(P327,'Наклон вперед'!$V$2:$W$72,2,1),IF(G327=12,VLOOKUP(P327,'Наклон вперед'!$Y$2:$Z$72,2,1),IF(G327=11,VLOOKUP(P327,'Наклон вперед'!$AB$2:$AC$72,2,1),"")))))</f>
        <v>13</v>
      </c>
      <c r="R327" s="75">
        <v>180</v>
      </c>
      <c r="S327" s="187">
        <f>IF(G327=15,VLOOKUP(R327,'Прыжок с места'!$P$2:$Q$72,2,1),IF(G327=14,VLOOKUP(R327,'Прыжок с места'!$S$2:$T$72,2,1),IF(G327=13,VLOOKUP(R327,'Прыжок с места'!$V$2:$W$72,2,1),IF(G327=12,VLOOKUP(R327,'Прыжок с места'!$Y$2:$Z$72,2,1),IF(G327=11,VLOOKUP(R327,'Прыжок с места'!$AB$2:$AC$72,2,1),"")))))</f>
        <v>44</v>
      </c>
      <c r="T327" s="76">
        <f t="shared" si="85"/>
        <v>164</v>
      </c>
      <c r="U327" s="93">
        <f t="shared" si="87"/>
        <v>30</v>
      </c>
      <c r="W327" s="99"/>
      <c r="X327" s="98"/>
      <c r="Y327" s="167"/>
      <c r="Z327" s="99">
        <f t="shared" si="86"/>
        <v>164</v>
      </c>
      <c r="AA327" s="98">
        <f t="shared" si="78"/>
        <v>30</v>
      </c>
    </row>
    <row r="328" spans="1:27" x14ac:dyDescent="0.25">
      <c r="A328" s="71">
        <v>6</v>
      </c>
      <c r="B328" s="70" t="s">
        <v>335</v>
      </c>
      <c r="C328" s="71" t="s">
        <v>91</v>
      </c>
      <c r="D328" s="116" t="s">
        <v>324</v>
      </c>
      <c r="E328" s="71"/>
      <c r="F328" s="72">
        <v>40849</v>
      </c>
      <c r="G328" s="63">
        <f t="shared" si="84"/>
        <v>11</v>
      </c>
      <c r="H328" s="73"/>
      <c r="I328" s="187" t="str">
        <f>IF(G328=15,VLOOKUP(H328,'Бег 1000 м'!$N$2:$O$194,2,1),IF(G328=14,VLOOKUP(H328,'Бег 1000 м'!$Q$2:$R$194,2,1),IF(G328=13,VLOOKUP(H328,'Бег 1000 м'!$T$2:$U$204,2,1),IF(G328=12,VLOOKUP(H328,'Бег 1000 м'!$W$2:$X$214,2,1),""))))</f>
        <v/>
      </c>
      <c r="J328" s="74">
        <v>6</v>
      </c>
      <c r="K328" s="187">
        <f>IF(G328=12,VLOOKUP(J328,'Бег 30 м'!$I$2:$J$74,2,1),IF(G328=11,VLOOKUP(J328,'Бег 30 м'!$L$2:$M$74,2,1),""))</f>
        <v>31</v>
      </c>
      <c r="L328" s="75">
        <v>2</v>
      </c>
      <c r="M328" s="187">
        <f>IF(G328=15,VLOOKUP(L328,'Подт Отж'!$Q$2:$R$72,2,1),IF(G328=14,VLOOKUP(L328,'Подт Отж'!$T$2:$U$72,2,1),IF(G328=13,VLOOKUP(L328,'Подт Отж'!$W$2:$X$72,2,1),IF(G328=12,VLOOKUP(L328,'Подт Отж'!$Z$2:$AA$72,2,1),IF(G328=11,VLOOKUP(L328,'Подт Отж'!$AC$2:$AD$72,2,1),"")))))</f>
        <v>4</v>
      </c>
      <c r="N328" s="75">
        <v>20</v>
      </c>
      <c r="O328" s="187">
        <f>IF(G328=15,VLOOKUP(N328,'Подъем туловища'!$P$2:$Q$72,2,1),IF(G328=14,VLOOKUP(N328,'Подъем туловища'!$S$2:$T$72,2,1),IF(G328=13,VLOOKUP(N328,'Подъем туловища'!$V$2:$W$72,2,1),IF(G328=12,VLOOKUP(N328,'Подъем туловища'!$Y$2:$Z$72,2,1),IF(G328=11,VLOOKUP(N328,'Подъем туловища'!$AB$2:$AC$72,2,1),"")))))</f>
        <v>34</v>
      </c>
      <c r="P328" s="75">
        <v>2</v>
      </c>
      <c r="Q328" s="187">
        <f>IF(G328=15,VLOOKUP(P328,'Наклон вперед'!$P$2:$Q$72,2,1),IF(G328=14,VLOOKUP(P328,'Наклон вперед'!$S$2:$T$72,2,1),IF(G328=13,VLOOKUP(P328,'Наклон вперед'!$V$2:$W$72,2,1),IF(G328=12,VLOOKUP(P328,'Наклон вперед'!$Y$2:$Z$72,2,1),IF(G328=11,VLOOKUP(P328,'Наклон вперед'!$AB$2:$AC$72,2,1),"")))))</f>
        <v>7</v>
      </c>
      <c r="R328" s="75">
        <v>142</v>
      </c>
      <c r="S328" s="187">
        <f>IF(G328=15,VLOOKUP(R328,'Прыжок с места'!$P$2:$Q$72,2,1),IF(G328=14,VLOOKUP(R328,'Прыжок с места'!$S$2:$T$72,2,1),IF(G328=13,VLOOKUP(R328,'Прыжок с места'!$V$2:$W$72,2,1),IF(G328=12,VLOOKUP(R328,'Прыжок с места'!$Y$2:$Z$72,2,1),IF(G328=11,VLOOKUP(R328,'Прыжок с места'!$AB$2:$AC$72,2,1),"")))))</f>
        <v>21</v>
      </c>
      <c r="T328" s="76">
        <f t="shared" si="85"/>
        <v>97</v>
      </c>
      <c r="U328" s="93">
        <f t="shared" si="87"/>
        <v>54</v>
      </c>
      <c r="W328" s="99"/>
      <c r="X328" s="98"/>
      <c r="Y328" s="167"/>
      <c r="Z328" s="99">
        <f t="shared" si="86"/>
        <v>97</v>
      </c>
      <c r="AA328" s="98">
        <f t="shared" si="78"/>
        <v>54</v>
      </c>
    </row>
    <row r="329" spans="1:27" x14ac:dyDescent="0.25">
      <c r="A329" s="71">
        <v>7</v>
      </c>
      <c r="B329" s="70"/>
      <c r="C329" s="71"/>
      <c r="D329" s="116"/>
      <c r="E329" s="71"/>
      <c r="F329" s="72"/>
      <c r="G329" s="63"/>
      <c r="H329" s="73"/>
      <c r="I329" s="187"/>
      <c r="J329" s="74"/>
      <c r="K329" s="187"/>
      <c r="L329" s="75"/>
      <c r="M329" s="187"/>
      <c r="N329" s="75"/>
      <c r="O329" s="187"/>
      <c r="P329" s="75"/>
      <c r="Q329" s="187"/>
      <c r="R329" s="75"/>
      <c r="S329" s="187"/>
      <c r="T329" s="76"/>
      <c r="U329" s="93"/>
      <c r="W329" s="99"/>
      <c r="X329" s="98"/>
      <c r="Y329" s="167"/>
      <c r="Z329" s="99"/>
      <c r="AA329" s="98"/>
    </row>
    <row r="330" spans="1:27" ht="15.75" thickBot="1" x14ac:dyDescent="0.3">
      <c r="A330" s="71">
        <v>8</v>
      </c>
      <c r="B330" s="70"/>
      <c r="C330" s="71"/>
      <c r="D330" s="71"/>
      <c r="E330" s="71"/>
      <c r="F330" s="72"/>
      <c r="G330" s="63"/>
      <c r="H330" s="73"/>
      <c r="I330" s="187"/>
      <c r="J330" s="74"/>
      <c r="K330" s="187"/>
      <c r="L330" s="75"/>
      <c r="M330" s="187"/>
      <c r="N330" s="75"/>
      <c r="O330" s="187"/>
      <c r="P330" s="75"/>
      <c r="Q330" s="187"/>
      <c r="R330" s="75"/>
      <c r="S330" s="187"/>
      <c r="T330" s="76"/>
      <c r="U330" s="93"/>
      <c r="W330" s="99"/>
      <c r="X330" s="98"/>
      <c r="Y330" s="167"/>
      <c r="Z330" s="99"/>
      <c r="AA330" s="98"/>
    </row>
    <row r="331" spans="1:27" ht="24.95" customHeight="1" thickBot="1" x14ac:dyDescent="0.3">
      <c r="O331" s="210" t="s">
        <v>198</v>
      </c>
      <c r="P331" s="211"/>
      <c r="Q331" s="211"/>
      <c r="R331" s="211"/>
      <c r="S331" s="89"/>
      <c r="T331" s="88">
        <f>SUM(LARGE(T323:T330,{1,2,3,4,5}))</f>
        <v>836</v>
      </c>
      <c r="W331" s="99"/>
      <c r="X331" s="98"/>
      <c r="Y331" s="167"/>
      <c r="Z331" s="99"/>
      <c r="AA331" s="98"/>
    </row>
    <row r="332" spans="1:27" ht="15.75" thickBot="1" x14ac:dyDescent="0.3">
      <c r="W332" s="99"/>
      <c r="X332" s="98"/>
      <c r="Y332" s="167"/>
      <c r="Z332" s="99"/>
      <c r="AA332" s="98"/>
    </row>
    <row r="333" spans="1:27" ht="21.75" thickBot="1" x14ac:dyDescent="0.35">
      <c r="B333" s="212" t="s">
        <v>37</v>
      </c>
      <c r="C333" s="213"/>
      <c r="D333" s="90">
        <f>T318+T331</f>
        <v>1499</v>
      </c>
      <c r="H333" s="189" t="s">
        <v>7</v>
      </c>
      <c r="I333" s="87"/>
      <c r="J333" s="90">
        <f>многоборье!E16</f>
        <v>6</v>
      </c>
      <c r="K333" s="214" t="s">
        <v>183</v>
      </c>
      <c r="L333" s="215"/>
      <c r="W333" s="99"/>
      <c r="X333" s="98"/>
      <c r="Y333" s="167"/>
      <c r="Z333" s="99"/>
      <c r="AA333" s="98"/>
    </row>
    <row r="334" spans="1:27" ht="21" customHeight="1" x14ac:dyDescent="0.25">
      <c r="W334" s="99"/>
      <c r="X334" s="98"/>
      <c r="Y334" s="167"/>
      <c r="Z334" s="99"/>
      <c r="AA334" s="98"/>
    </row>
  </sheetData>
  <mergeCells count="375">
    <mergeCell ref="O331:R331"/>
    <mergeCell ref="B333:C333"/>
    <mergeCell ref="K333:L333"/>
    <mergeCell ref="O318:R318"/>
    <mergeCell ref="A320:A322"/>
    <mergeCell ref="B320:B322"/>
    <mergeCell ref="C320:C322"/>
    <mergeCell ref="D320:D322"/>
    <mergeCell ref="E320:E322"/>
    <mergeCell ref="F320:F322"/>
    <mergeCell ref="G320:G322"/>
    <mergeCell ref="H320:I321"/>
    <mergeCell ref="J320:K321"/>
    <mergeCell ref="L320:M321"/>
    <mergeCell ref="N320:O321"/>
    <mergeCell ref="P320:Q321"/>
    <mergeCell ref="R320:S321"/>
    <mergeCell ref="T320:T322"/>
    <mergeCell ref="U320:U322"/>
    <mergeCell ref="O298:R298"/>
    <mergeCell ref="B300:C300"/>
    <mergeCell ref="K300:L300"/>
    <mergeCell ref="A302:T302"/>
    <mergeCell ref="A303:T303"/>
    <mergeCell ref="F304:R304"/>
    <mergeCell ref="A307:A309"/>
    <mergeCell ref="B307:B309"/>
    <mergeCell ref="C307:C309"/>
    <mergeCell ref="D307:D309"/>
    <mergeCell ref="E307:E309"/>
    <mergeCell ref="F307:F309"/>
    <mergeCell ref="G307:G309"/>
    <mergeCell ref="H307:I308"/>
    <mergeCell ref="J307:K308"/>
    <mergeCell ref="L307:M308"/>
    <mergeCell ref="N307:O308"/>
    <mergeCell ref="P307:Q308"/>
    <mergeCell ref="R307:S308"/>
    <mergeCell ref="T307:T309"/>
    <mergeCell ref="U307:U309"/>
    <mergeCell ref="A287:A289"/>
    <mergeCell ref="B287:B289"/>
    <mergeCell ref="C287:C289"/>
    <mergeCell ref="D287:D289"/>
    <mergeCell ref="E287:E289"/>
    <mergeCell ref="F287:F289"/>
    <mergeCell ref="G287:G289"/>
    <mergeCell ref="H287:I288"/>
    <mergeCell ref="J287:K288"/>
    <mergeCell ref="B267:C267"/>
    <mergeCell ref="K267:L267"/>
    <mergeCell ref="A269:T269"/>
    <mergeCell ref="A270:T270"/>
    <mergeCell ref="F271:R271"/>
    <mergeCell ref="A274:A276"/>
    <mergeCell ref="B274:B276"/>
    <mergeCell ref="C274:C276"/>
    <mergeCell ref="D274:D276"/>
    <mergeCell ref="E274:E276"/>
    <mergeCell ref="F274:F276"/>
    <mergeCell ref="G274:G276"/>
    <mergeCell ref="H274:I275"/>
    <mergeCell ref="J274:K275"/>
    <mergeCell ref="L274:M275"/>
    <mergeCell ref="N274:O275"/>
    <mergeCell ref="P274:Q275"/>
    <mergeCell ref="R274:S275"/>
    <mergeCell ref="T274:T276"/>
    <mergeCell ref="L254:M255"/>
    <mergeCell ref="N254:O255"/>
    <mergeCell ref="P254:Q255"/>
    <mergeCell ref="R254:S255"/>
    <mergeCell ref="T287:T289"/>
    <mergeCell ref="U287:U289"/>
    <mergeCell ref="O265:R265"/>
    <mergeCell ref="U274:U276"/>
    <mergeCell ref="O285:R285"/>
    <mergeCell ref="L287:M288"/>
    <mergeCell ref="N287:O288"/>
    <mergeCell ref="P287:Q288"/>
    <mergeCell ref="R287:S288"/>
    <mergeCell ref="T254:T256"/>
    <mergeCell ref="U254:U256"/>
    <mergeCell ref="D241:D243"/>
    <mergeCell ref="E241:E243"/>
    <mergeCell ref="F241:F243"/>
    <mergeCell ref="G241:G243"/>
    <mergeCell ref="H241:I242"/>
    <mergeCell ref="J241:K242"/>
    <mergeCell ref="G254:G256"/>
    <mergeCell ref="H254:I255"/>
    <mergeCell ref="J254:K255"/>
    <mergeCell ref="O252:R252"/>
    <mergeCell ref="A254:A256"/>
    <mergeCell ref="B254:B256"/>
    <mergeCell ref="C254:C256"/>
    <mergeCell ref="D254:D256"/>
    <mergeCell ref="E254:E256"/>
    <mergeCell ref="F254:F256"/>
    <mergeCell ref="T221:T223"/>
    <mergeCell ref="U221:U223"/>
    <mergeCell ref="O232:R232"/>
    <mergeCell ref="B234:C234"/>
    <mergeCell ref="K234:L234"/>
    <mergeCell ref="A236:T236"/>
    <mergeCell ref="A237:T237"/>
    <mergeCell ref="F238:R238"/>
    <mergeCell ref="L241:M242"/>
    <mergeCell ref="N241:O242"/>
    <mergeCell ref="P241:Q242"/>
    <mergeCell ref="R241:S242"/>
    <mergeCell ref="T241:T243"/>
    <mergeCell ref="U241:U243"/>
    <mergeCell ref="A241:A243"/>
    <mergeCell ref="B241:B243"/>
    <mergeCell ref="C241:C243"/>
    <mergeCell ref="O219:R219"/>
    <mergeCell ref="A221:A223"/>
    <mergeCell ref="B221:B223"/>
    <mergeCell ref="C221:C223"/>
    <mergeCell ref="D221:D223"/>
    <mergeCell ref="E221:E223"/>
    <mergeCell ref="F221:F223"/>
    <mergeCell ref="G221:G223"/>
    <mergeCell ref="H221:I222"/>
    <mergeCell ref="J221:K222"/>
    <mergeCell ref="L221:M222"/>
    <mergeCell ref="N221:O222"/>
    <mergeCell ref="P221:Q222"/>
    <mergeCell ref="R221:S222"/>
    <mergeCell ref="A203:T203"/>
    <mergeCell ref="A204:T204"/>
    <mergeCell ref="F205:R205"/>
    <mergeCell ref="A208:A210"/>
    <mergeCell ref="B208:B210"/>
    <mergeCell ref="C208:C210"/>
    <mergeCell ref="D208:D210"/>
    <mergeCell ref="E208:E210"/>
    <mergeCell ref="F208:F210"/>
    <mergeCell ref="G208:G210"/>
    <mergeCell ref="H208:I209"/>
    <mergeCell ref="J208:K209"/>
    <mergeCell ref="L208:M209"/>
    <mergeCell ref="N208:O209"/>
    <mergeCell ref="P208:Q209"/>
    <mergeCell ref="R208:S209"/>
    <mergeCell ref="T208:T210"/>
    <mergeCell ref="U208:U210"/>
    <mergeCell ref="A52:A54"/>
    <mergeCell ref="B52:B54"/>
    <mergeCell ref="C52:C54"/>
    <mergeCell ref="D52:D54"/>
    <mergeCell ref="E52:E54"/>
    <mergeCell ref="R52:S53"/>
    <mergeCell ref="T52:T54"/>
    <mergeCell ref="O63:R63"/>
    <mergeCell ref="B65:C65"/>
    <mergeCell ref="G52:G54"/>
    <mergeCell ref="H52:I53"/>
    <mergeCell ref="J52:K53"/>
    <mergeCell ref="L52:M53"/>
    <mergeCell ref="N52:O53"/>
    <mergeCell ref="P52:Q53"/>
    <mergeCell ref="F52:F54"/>
    <mergeCell ref="A68:T68"/>
    <mergeCell ref="A69:T69"/>
    <mergeCell ref="F70:R70"/>
    <mergeCell ref="A73:A75"/>
    <mergeCell ref="B73:B75"/>
    <mergeCell ref="C73:C75"/>
    <mergeCell ref="D73:D75"/>
    <mergeCell ref="P39:Q40"/>
    <mergeCell ref="R39:S40"/>
    <mergeCell ref="G39:G41"/>
    <mergeCell ref="H39:I40"/>
    <mergeCell ref="J39:K40"/>
    <mergeCell ref="H6:I7"/>
    <mergeCell ref="B6:B8"/>
    <mergeCell ref="N19:O20"/>
    <mergeCell ref="P19:Q20"/>
    <mergeCell ref="A1:T1"/>
    <mergeCell ref="A2:T2"/>
    <mergeCell ref="F3:R3"/>
    <mergeCell ref="R19:S20"/>
    <mergeCell ref="T19:T21"/>
    <mergeCell ref="O17:R17"/>
    <mergeCell ref="C6:C8"/>
    <mergeCell ref="C19:C21"/>
    <mergeCell ref="G19:G21"/>
    <mergeCell ref="H19:I20"/>
    <mergeCell ref="J19:K20"/>
    <mergeCell ref="G6:G8"/>
    <mergeCell ref="F6:F8"/>
    <mergeCell ref="A19:A21"/>
    <mergeCell ref="B19:B21"/>
    <mergeCell ref="D19:D21"/>
    <mergeCell ref="E19:E21"/>
    <mergeCell ref="F19:F21"/>
    <mergeCell ref="A6:A8"/>
    <mergeCell ref="D6:D8"/>
    <mergeCell ref="E6:E8"/>
    <mergeCell ref="W6:W8"/>
    <mergeCell ref="X6:X8"/>
    <mergeCell ref="W3:AA3"/>
    <mergeCell ref="Z6:Z8"/>
    <mergeCell ref="AA6:AA8"/>
    <mergeCell ref="J6:K7"/>
    <mergeCell ref="L6:M7"/>
    <mergeCell ref="U6:U8"/>
    <mergeCell ref="U19:U21"/>
    <mergeCell ref="N6:O7"/>
    <mergeCell ref="P6:Q7"/>
    <mergeCell ref="R6:S7"/>
    <mergeCell ref="T6:T8"/>
    <mergeCell ref="H73:I74"/>
    <mergeCell ref="J73:K74"/>
    <mergeCell ref="L73:M74"/>
    <mergeCell ref="N73:O74"/>
    <mergeCell ref="P73:Q74"/>
    <mergeCell ref="R73:S74"/>
    <mergeCell ref="B32:C32"/>
    <mergeCell ref="L19:M20"/>
    <mergeCell ref="U52:U54"/>
    <mergeCell ref="U39:U41"/>
    <mergeCell ref="T39:T41"/>
    <mergeCell ref="F36:R36"/>
    <mergeCell ref="O30:R30"/>
    <mergeCell ref="A34:T34"/>
    <mergeCell ref="A35:T35"/>
    <mergeCell ref="O50:R50"/>
    <mergeCell ref="A39:A41"/>
    <mergeCell ref="B39:B41"/>
    <mergeCell ref="C39:C41"/>
    <mergeCell ref="D39:D41"/>
    <mergeCell ref="E39:E41"/>
    <mergeCell ref="F39:F41"/>
    <mergeCell ref="L39:M40"/>
    <mergeCell ref="N39:O40"/>
    <mergeCell ref="T86:T88"/>
    <mergeCell ref="U86:U88"/>
    <mergeCell ref="O97:R97"/>
    <mergeCell ref="B99:C99"/>
    <mergeCell ref="A102:T102"/>
    <mergeCell ref="T73:T75"/>
    <mergeCell ref="U73:U75"/>
    <mergeCell ref="O84:R84"/>
    <mergeCell ref="A86:A88"/>
    <mergeCell ref="B86:B88"/>
    <mergeCell ref="C86:C88"/>
    <mergeCell ref="D86:D88"/>
    <mergeCell ref="E86:E88"/>
    <mergeCell ref="F86:F88"/>
    <mergeCell ref="G86:G88"/>
    <mergeCell ref="H86:I87"/>
    <mergeCell ref="J86:K87"/>
    <mergeCell ref="L86:M87"/>
    <mergeCell ref="N86:O87"/>
    <mergeCell ref="P86:Q87"/>
    <mergeCell ref="R86:S87"/>
    <mergeCell ref="E73:E75"/>
    <mergeCell ref="F73:F75"/>
    <mergeCell ref="G73:G75"/>
    <mergeCell ref="A103:T103"/>
    <mergeCell ref="A107:A109"/>
    <mergeCell ref="B107:B109"/>
    <mergeCell ref="C107:C109"/>
    <mergeCell ref="D107:D109"/>
    <mergeCell ref="E107:E109"/>
    <mergeCell ref="F107:F109"/>
    <mergeCell ref="G107:G109"/>
    <mergeCell ref="H107:I108"/>
    <mergeCell ref="J107:K108"/>
    <mergeCell ref="L107:M108"/>
    <mergeCell ref="N107:O108"/>
    <mergeCell ref="P107:Q108"/>
    <mergeCell ref="R107:S108"/>
    <mergeCell ref="T107:T109"/>
    <mergeCell ref="F104:U104"/>
    <mergeCell ref="U120:U122"/>
    <mergeCell ref="O131:R131"/>
    <mergeCell ref="B133:C133"/>
    <mergeCell ref="A136:T136"/>
    <mergeCell ref="A137:T137"/>
    <mergeCell ref="U107:U109"/>
    <mergeCell ref="O118:R118"/>
    <mergeCell ref="A120:A122"/>
    <mergeCell ref="B120:B122"/>
    <mergeCell ref="C120:C122"/>
    <mergeCell ref="D120:D122"/>
    <mergeCell ref="E120:E122"/>
    <mergeCell ref="F120:F122"/>
    <mergeCell ref="G120:G122"/>
    <mergeCell ref="H120:I121"/>
    <mergeCell ref="J120:K121"/>
    <mergeCell ref="L120:M121"/>
    <mergeCell ref="N120:O121"/>
    <mergeCell ref="P120:Q121"/>
    <mergeCell ref="R120:S121"/>
    <mergeCell ref="T120:T122"/>
    <mergeCell ref="F138:R138"/>
    <mergeCell ref="A141:A143"/>
    <mergeCell ref="B141:B143"/>
    <mergeCell ref="C141:C143"/>
    <mergeCell ref="D141:D143"/>
    <mergeCell ref="E141:E143"/>
    <mergeCell ref="F141:F143"/>
    <mergeCell ref="G141:G143"/>
    <mergeCell ref="H141:I142"/>
    <mergeCell ref="J141:K142"/>
    <mergeCell ref="L141:M142"/>
    <mergeCell ref="N141:O142"/>
    <mergeCell ref="P141:Q142"/>
    <mergeCell ref="R141:S142"/>
    <mergeCell ref="U154:U156"/>
    <mergeCell ref="O165:R165"/>
    <mergeCell ref="B167:C167"/>
    <mergeCell ref="A170:T170"/>
    <mergeCell ref="T141:T143"/>
    <mergeCell ref="U141:U143"/>
    <mergeCell ref="O152:R152"/>
    <mergeCell ref="A154:A156"/>
    <mergeCell ref="B154:B156"/>
    <mergeCell ref="C154:C156"/>
    <mergeCell ref="D154:D156"/>
    <mergeCell ref="E154:E156"/>
    <mergeCell ref="F154:F156"/>
    <mergeCell ref="G154:G156"/>
    <mergeCell ref="H154:I155"/>
    <mergeCell ref="J154:K155"/>
    <mergeCell ref="L154:M155"/>
    <mergeCell ref="N154:O155"/>
    <mergeCell ref="P154:Q155"/>
    <mergeCell ref="R154:S155"/>
    <mergeCell ref="G175:G177"/>
    <mergeCell ref="H175:I176"/>
    <mergeCell ref="J175:K176"/>
    <mergeCell ref="L175:M176"/>
    <mergeCell ref="N175:O176"/>
    <mergeCell ref="P175:Q176"/>
    <mergeCell ref="R175:S176"/>
    <mergeCell ref="T175:T177"/>
    <mergeCell ref="T154:T156"/>
    <mergeCell ref="A188:A190"/>
    <mergeCell ref="B188:B190"/>
    <mergeCell ref="C188:C190"/>
    <mergeCell ref="D188:D190"/>
    <mergeCell ref="E188:E190"/>
    <mergeCell ref="F188:F190"/>
    <mergeCell ref="G188:G190"/>
    <mergeCell ref="H188:I189"/>
    <mergeCell ref="J188:K189"/>
    <mergeCell ref="U188:U190"/>
    <mergeCell ref="O199:R199"/>
    <mergeCell ref="B201:C201"/>
    <mergeCell ref="K32:L32"/>
    <mergeCell ref="K65:L65"/>
    <mergeCell ref="K99:L99"/>
    <mergeCell ref="K133:L133"/>
    <mergeCell ref="K167:L167"/>
    <mergeCell ref="K201:L201"/>
    <mergeCell ref="U175:U177"/>
    <mergeCell ref="O186:R186"/>
    <mergeCell ref="L188:M189"/>
    <mergeCell ref="N188:O189"/>
    <mergeCell ref="P188:Q189"/>
    <mergeCell ref="R188:S189"/>
    <mergeCell ref="T188:T190"/>
    <mergeCell ref="A171:T171"/>
    <mergeCell ref="F172:R172"/>
    <mergeCell ref="A175:A177"/>
    <mergeCell ref="B175:B177"/>
    <mergeCell ref="C175:C177"/>
    <mergeCell ref="D175:D177"/>
    <mergeCell ref="E175:E177"/>
    <mergeCell ref="F175:F177"/>
  </mergeCells>
  <conditionalFormatting sqref="U9:U16">
    <cfRule type="cellIs" dxfId="40" priority="37" operator="equal">
      <formula>1</formula>
    </cfRule>
  </conditionalFormatting>
  <conditionalFormatting sqref="U6:U33 U35:U62">
    <cfRule type="cellIs" dxfId="39" priority="34" operator="equal">
      <formula>3</formula>
    </cfRule>
    <cfRule type="cellIs" dxfId="38" priority="35" operator="equal">
      <formula>2</formula>
    </cfRule>
    <cfRule type="cellIs" dxfId="37" priority="36" operator="equal">
      <formula>1</formula>
    </cfRule>
  </conditionalFormatting>
  <conditionalFormatting sqref="U69:U96">
    <cfRule type="cellIs" dxfId="36" priority="30" operator="equal">
      <formula>3</formula>
    </cfRule>
    <cfRule type="cellIs" dxfId="35" priority="31" operator="equal">
      <formula>2</formula>
    </cfRule>
    <cfRule type="cellIs" dxfId="34" priority="32" operator="equal">
      <formula>1</formula>
    </cfRule>
  </conditionalFormatting>
  <conditionalFormatting sqref="U103 U105:U130">
    <cfRule type="cellIs" dxfId="33" priority="27" operator="equal">
      <formula>3</formula>
    </cfRule>
    <cfRule type="cellIs" dxfId="32" priority="28" operator="equal">
      <formula>2</formula>
    </cfRule>
    <cfRule type="cellIs" dxfId="31" priority="29" operator="equal">
      <formula>1</formula>
    </cfRule>
  </conditionalFormatting>
  <conditionalFormatting sqref="U137:U164">
    <cfRule type="cellIs" dxfId="30" priority="24" operator="equal">
      <formula>3</formula>
    </cfRule>
    <cfRule type="cellIs" dxfId="29" priority="25" operator="equal">
      <formula>2</formula>
    </cfRule>
    <cfRule type="cellIs" dxfId="28" priority="26" operator="equal">
      <formula>1</formula>
    </cfRule>
  </conditionalFormatting>
  <conditionalFormatting sqref="U171:U198">
    <cfRule type="cellIs" dxfId="27" priority="21" operator="equal">
      <formula>3</formula>
    </cfRule>
    <cfRule type="cellIs" dxfId="26" priority="22" operator="equal">
      <formula>2</formula>
    </cfRule>
    <cfRule type="cellIs" dxfId="25" priority="23" operator="equal">
      <formula>1</formula>
    </cfRule>
  </conditionalFormatting>
  <conditionalFormatting sqref="U211:U218">
    <cfRule type="cellIs" dxfId="24" priority="20" operator="equal">
      <formula>1</formula>
    </cfRule>
  </conditionalFormatting>
  <conditionalFormatting sqref="U208:U235">
    <cfRule type="cellIs" dxfId="23" priority="17" operator="equal">
      <formula>3</formula>
    </cfRule>
    <cfRule type="cellIs" dxfId="22" priority="18" operator="equal">
      <formula>2</formula>
    </cfRule>
    <cfRule type="cellIs" dxfId="21" priority="19" operator="equal">
      <formula>1</formula>
    </cfRule>
  </conditionalFormatting>
  <conditionalFormatting sqref="U244:U251">
    <cfRule type="cellIs" dxfId="20" priority="16" operator="equal">
      <formula>1</formula>
    </cfRule>
  </conditionalFormatting>
  <conditionalFormatting sqref="U241:U268">
    <cfRule type="cellIs" dxfId="19" priority="13" operator="equal">
      <formula>3</formula>
    </cfRule>
    <cfRule type="cellIs" dxfId="18" priority="14" operator="equal">
      <formula>2</formula>
    </cfRule>
    <cfRule type="cellIs" dxfId="17" priority="15" operator="equal">
      <formula>1</formula>
    </cfRule>
  </conditionalFormatting>
  <conditionalFormatting sqref="U277:U284">
    <cfRule type="cellIs" dxfId="16" priority="12" operator="equal">
      <formula>1</formula>
    </cfRule>
  </conditionalFormatting>
  <conditionalFormatting sqref="U274:U301">
    <cfRule type="cellIs" dxfId="15" priority="9" operator="equal">
      <formula>3</formula>
    </cfRule>
    <cfRule type="cellIs" dxfId="14" priority="10" operator="equal">
      <formula>2</formula>
    </cfRule>
    <cfRule type="cellIs" dxfId="13" priority="11" operator="equal">
      <formula>1</formula>
    </cfRule>
  </conditionalFormatting>
  <conditionalFormatting sqref="U310:U317">
    <cfRule type="cellIs" dxfId="12" priority="8" operator="equal">
      <formula>1</formula>
    </cfRule>
  </conditionalFormatting>
  <conditionalFormatting sqref="U307:U334">
    <cfRule type="cellIs" dxfId="11" priority="5" operator="equal">
      <formula>3</formula>
    </cfRule>
    <cfRule type="cellIs" dxfId="10" priority="6" operator="equal">
      <formula>2</formula>
    </cfRule>
    <cfRule type="cellIs" dxfId="9" priority="7" operator="equal">
      <formula>1</formula>
    </cfRule>
  </conditionalFormatting>
  <printOptions horizontalCentered="1"/>
  <pageMargins left="0.27559055118110237" right="0.27559055118110237" top="0.27559055118110237" bottom="0.27559055118110237" header="0" footer="0"/>
  <pageSetup paperSize="9" orientation="landscape" verticalDpi="0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72"/>
  <sheetViews>
    <sheetView workbookViewId="0">
      <selection activeCell="Q10" sqref="Q10"/>
    </sheetView>
  </sheetViews>
  <sheetFormatPr defaultRowHeight="15" x14ac:dyDescent="0.25"/>
  <cols>
    <col min="1" max="1" width="5.85546875" customWidth="1"/>
    <col min="2" max="2" width="5.7109375" customWidth="1"/>
    <col min="3" max="3" width="2.140625" customWidth="1"/>
    <col min="4" max="4" width="5.85546875" customWidth="1"/>
    <col min="5" max="5" width="5.28515625" customWidth="1"/>
    <col min="6" max="6" width="2.28515625" customWidth="1"/>
    <col min="7" max="7" width="5.42578125" customWidth="1"/>
    <col min="8" max="8" width="6" customWidth="1"/>
    <col min="9" max="9" width="2" customWidth="1"/>
    <col min="10" max="11" width="4.5703125" customWidth="1"/>
    <col min="12" max="12" width="2.140625" customWidth="1"/>
    <col min="13" max="14" width="4.5703125" customWidth="1"/>
    <col min="15" max="15" width="2.42578125" customWidth="1"/>
    <col min="16" max="16" width="5.28515625" customWidth="1"/>
    <col min="17" max="17" width="3.85546875" customWidth="1"/>
    <col min="18" max="18" width="2.42578125" customWidth="1"/>
    <col min="19" max="19" width="5.28515625" customWidth="1"/>
    <col min="20" max="20" width="4.85546875" customWidth="1"/>
    <col min="21" max="21" width="2.5703125" customWidth="1"/>
    <col min="22" max="22" width="4.7109375" customWidth="1"/>
    <col min="23" max="23" width="4.28515625" customWidth="1"/>
    <col min="24" max="24" width="2" customWidth="1"/>
    <col min="25" max="25" width="5.42578125" customWidth="1"/>
    <col min="26" max="26" width="4.7109375" customWidth="1"/>
    <col min="27" max="27" width="2" customWidth="1"/>
    <col min="28" max="28" width="5.42578125" customWidth="1"/>
    <col min="29" max="29" width="4.7109375" customWidth="1"/>
  </cols>
  <sheetData>
    <row r="1" spans="1:29" x14ac:dyDescent="0.25">
      <c r="A1" s="259" t="s">
        <v>11</v>
      </c>
      <c r="B1" s="259"/>
      <c r="D1" s="259" t="s">
        <v>12</v>
      </c>
      <c r="E1" s="259"/>
      <c r="G1" s="259" t="s">
        <v>13</v>
      </c>
      <c r="H1" s="259"/>
      <c r="J1" s="259" t="s">
        <v>14</v>
      </c>
      <c r="K1" s="259"/>
      <c r="L1" s="184"/>
      <c r="M1" s="268" t="s">
        <v>188</v>
      </c>
      <c r="N1" s="269"/>
      <c r="O1" s="3"/>
      <c r="P1" s="272" t="s">
        <v>16</v>
      </c>
      <c r="Q1" s="272"/>
      <c r="S1" s="272" t="s">
        <v>17</v>
      </c>
      <c r="T1" s="272"/>
      <c r="V1" s="272" t="s">
        <v>18</v>
      </c>
      <c r="W1" s="272"/>
      <c r="Y1" s="272" t="s">
        <v>19</v>
      </c>
      <c r="Z1" s="272"/>
      <c r="AB1" s="270" t="s">
        <v>187</v>
      </c>
      <c r="AC1" s="271"/>
    </row>
    <row r="2" spans="1:29" x14ac:dyDescent="0.25">
      <c r="A2" s="21">
        <v>0</v>
      </c>
      <c r="B2" s="17">
        <v>0</v>
      </c>
      <c r="D2" s="21">
        <v>0</v>
      </c>
      <c r="E2" s="17">
        <v>0</v>
      </c>
      <c r="G2" s="21">
        <v>0</v>
      </c>
      <c r="H2" s="17">
        <v>0</v>
      </c>
      <c r="J2" s="21">
        <v>0</v>
      </c>
      <c r="K2" s="17">
        <v>0</v>
      </c>
      <c r="L2" s="185"/>
      <c r="M2" s="21">
        <v>0</v>
      </c>
      <c r="N2" s="17">
        <v>0</v>
      </c>
      <c r="O2" s="3"/>
      <c r="P2" s="21">
        <v>0</v>
      </c>
      <c r="Q2" s="47">
        <v>0</v>
      </c>
      <c r="S2" s="21">
        <v>0</v>
      </c>
      <c r="T2" s="47">
        <v>0</v>
      </c>
      <c r="V2" s="21">
        <v>0</v>
      </c>
      <c r="W2" s="47">
        <v>0</v>
      </c>
      <c r="Y2" s="21">
        <v>0</v>
      </c>
      <c r="Z2" s="47">
        <v>0</v>
      </c>
      <c r="AB2" s="21">
        <v>0</v>
      </c>
      <c r="AC2" s="47">
        <v>0</v>
      </c>
    </row>
    <row r="3" spans="1:29" x14ac:dyDescent="0.25">
      <c r="A3" s="21">
        <v>145</v>
      </c>
      <c r="B3" s="17">
        <v>1</v>
      </c>
      <c r="D3" s="21">
        <v>140</v>
      </c>
      <c r="E3" s="17">
        <v>1</v>
      </c>
      <c r="G3" s="21">
        <v>130</v>
      </c>
      <c r="H3" s="17">
        <v>1</v>
      </c>
      <c r="J3" s="21">
        <v>118</v>
      </c>
      <c r="K3" s="17">
        <v>1</v>
      </c>
      <c r="L3" s="185"/>
      <c r="M3" s="21">
        <v>110</v>
      </c>
      <c r="N3" s="17">
        <v>1</v>
      </c>
      <c r="O3" s="3"/>
      <c r="P3" s="21">
        <v>116</v>
      </c>
      <c r="Q3" s="47">
        <v>1</v>
      </c>
      <c r="S3" s="21">
        <v>116</v>
      </c>
      <c r="T3" s="47">
        <v>1</v>
      </c>
      <c r="V3" s="21">
        <v>116</v>
      </c>
      <c r="W3" s="47">
        <v>1</v>
      </c>
      <c r="Y3" s="21">
        <v>107</v>
      </c>
      <c r="Z3" s="47">
        <v>1</v>
      </c>
      <c r="AB3" s="21">
        <v>100</v>
      </c>
      <c r="AC3" s="47">
        <v>1</v>
      </c>
    </row>
    <row r="4" spans="1:29" x14ac:dyDescent="0.25">
      <c r="A4" s="22">
        <v>149</v>
      </c>
      <c r="B4" s="17">
        <v>2</v>
      </c>
      <c r="D4" s="21">
        <v>144</v>
      </c>
      <c r="E4" s="17">
        <v>2</v>
      </c>
      <c r="G4" s="21">
        <v>134</v>
      </c>
      <c r="H4" s="17">
        <v>2</v>
      </c>
      <c r="J4" s="21">
        <v>121</v>
      </c>
      <c r="K4" s="17">
        <v>2</v>
      </c>
      <c r="L4" s="185"/>
      <c r="M4" s="21">
        <v>113</v>
      </c>
      <c r="N4" s="17">
        <v>2</v>
      </c>
      <c r="O4" s="3"/>
      <c r="P4" s="22">
        <v>119</v>
      </c>
      <c r="Q4" s="47">
        <v>2</v>
      </c>
      <c r="S4" s="22">
        <v>119</v>
      </c>
      <c r="T4" s="47">
        <v>2</v>
      </c>
      <c r="V4" s="22">
        <v>119</v>
      </c>
      <c r="W4" s="47">
        <v>2</v>
      </c>
      <c r="Y4" s="22">
        <v>110</v>
      </c>
      <c r="Z4" s="47">
        <v>2</v>
      </c>
      <c r="AB4" s="22">
        <v>103</v>
      </c>
      <c r="AC4" s="47">
        <v>2</v>
      </c>
    </row>
    <row r="5" spans="1:29" x14ac:dyDescent="0.25">
      <c r="A5" s="21">
        <v>153</v>
      </c>
      <c r="B5" s="17">
        <v>3</v>
      </c>
      <c r="D5" s="21">
        <v>148</v>
      </c>
      <c r="E5" s="17">
        <v>3</v>
      </c>
      <c r="G5" s="21">
        <v>137</v>
      </c>
      <c r="H5" s="17">
        <v>3</v>
      </c>
      <c r="J5" s="21">
        <v>124</v>
      </c>
      <c r="K5" s="17">
        <v>3</v>
      </c>
      <c r="L5" s="185"/>
      <c r="M5" s="21">
        <v>116</v>
      </c>
      <c r="N5" s="17">
        <v>3</v>
      </c>
      <c r="O5" s="3"/>
      <c r="P5" s="21">
        <v>122</v>
      </c>
      <c r="Q5" s="47">
        <v>3</v>
      </c>
      <c r="S5" s="21">
        <v>122</v>
      </c>
      <c r="T5" s="47">
        <v>3</v>
      </c>
      <c r="V5" s="21">
        <v>122</v>
      </c>
      <c r="W5" s="47">
        <v>3</v>
      </c>
      <c r="Y5" s="21">
        <v>113</v>
      </c>
      <c r="Z5" s="47">
        <v>3</v>
      </c>
      <c r="AB5" s="21">
        <v>106</v>
      </c>
      <c r="AC5" s="47">
        <v>3</v>
      </c>
    </row>
    <row r="6" spans="1:29" x14ac:dyDescent="0.25">
      <c r="A6" s="21">
        <v>157</v>
      </c>
      <c r="B6" s="17">
        <v>4</v>
      </c>
      <c r="D6" s="21">
        <v>152</v>
      </c>
      <c r="E6" s="17">
        <v>4</v>
      </c>
      <c r="G6" s="21">
        <v>140</v>
      </c>
      <c r="H6" s="17">
        <v>4</v>
      </c>
      <c r="J6" s="21">
        <v>127</v>
      </c>
      <c r="K6" s="17">
        <v>4</v>
      </c>
      <c r="L6" s="185"/>
      <c r="M6" s="21">
        <v>119</v>
      </c>
      <c r="N6" s="17">
        <v>4</v>
      </c>
      <c r="O6" s="3"/>
      <c r="P6" s="21">
        <v>125</v>
      </c>
      <c r="Q6" s="47">
        <v>4</v>
      </c>
      <c r="S6" s="21">
        <v>125</v>
      </c>
      <c r="T6" s="47">
        <v>4</v>
      </c>
      <c r="V6" s="21">
        <v>125</v>
      </c>
      <c r="W6" s="47">
        <v>4</v>
      </c>
      <c r="Y6" s="21">
        <v>116</v>
      </c>
      <c r="Z6" s="47">
        <v>4</v>
      </c>
      <c r="AB6" s="21">
        <v>108</v>
      </c>
      <c r="AC6" s="47">
        <v>4</v>
      </c>
    </row>
    <row r="7" spans="1:29" x14ac:dyDescent="0.25">
      <c r="A7" s="21">
        <v>161</v>
      </c>
      <c r="B7" s="17">
        <v>5</v>
      </c>
      <c r="D7" s="21">
        <v>156</v>
      </c>
      <c r="E7" s="17">
        <v>5</v>
      </c>
      <c r="G7" s="21">
        <v>143</v>
      </c>
      <c r="H7" s="17">
        <v>5</v>
      </c>
      <c r="J7" s="21">
        <v>130</v>
      </c>
      <c r="K7" s="17">
        <v>5</v>
      </c>
      <c r="L7" s="185"/>
      <c r="M7" s="21">
        <v>122</v>
      </c>
      <c r="N7" s="17">
        <v>5</v>
      </c>
      <c r="O7" s="3"/>
      <c r="P7" s="21">
        <v>128</v>
      </c>
      <c r="Q7" s="47">
        <v>5</v>
      </c>
      <c r="S7" s="21">
        <v>128</v>
      </c>
      <c r="T7" s="47">
        <v>5</v>
      </c>
      <c r="V7" s="21">
        <v>128</v>
      </c>
      <c r="W7" s="47">
        <v>5</v>
      </c>
      <c r="Y7" s="21">
        <v>119</v>
      </c>
      <c r="Z7" s="47">
        <v>5</v>
      </c>
      <c r="AB7" s="21">
        <v>110</v>
      </c>
      <c r="AC7" s="47">
        <v>5</v>
      </c>
    </row>
    <row r="8" spans="1:29" x14ac:dyDescent="0.25">
      <c r="A8" s="21">
        <v>164</v>
      </c>
      <c r="B8" s="17">
        <v>6</v>
      </c>
      <c r="D8" s="21">
        <v>159</v>
      </c>
      <c r="E8" s="17">
        <v>6</v>
      </c>
      <c r="G8" s="21">
        <v>146</v>
      </c>
      <c r="H8" s="17">
        <v>6</v>
      </c>
      <c r="J8" s="21">
        <v>133</v>
      </c>
      <c r="K8" s="17">
        <v>6</v>
      </c>
      <c r="L8" s="185"/>
      <c r="M8" s="21">
        <v>125</v>
      </c>
      <c r="N8" s="17">
        <v>6</v>
      </c>
      <c r="O8" s="3"/>
      <c r="P8" s="21">
        <v>131</v>
      </c>
      <c r="Q8" s="47">
        <v>6</v>
      </c>
      <c r="S8" s="21">
        <v>131</v>
      </c>
      <c r="T8" s="47">
        <v>6</v>
      </c>
      <c r="V8" s="21">
        <v>131</v>
      </c>
      <c r="W8" s="47">
        <v>6</v>
      </c>
      <c r="Y8" s="21">
        <v>122</v>
      </c>
      <c r="Z8" s="47">
        <v>6</v>
      </c>
      <c r="AB8" s="21">
        <v>112</v>
      </c>
      <c r="AC8" s="47">
        <v>6</v>
      </c>
    </row>
    <row r="9" spans="1:29" x14ac:dyDescent="0.25">
      <c r="A9" s="21">
        <v>167</v>
      </c>
      <c r="B9" s="17">
        <v>7</v>
      </c>
      <c r="D9" s="21">
        <v>162</v>
      </c>
      <c r="E9" s="17">
        <v>7</v>
      </c>
      <c r="G9" s="21">
        <v>149</v>
      </c>
      <c r="H9" s="17">
        <v>7</v>
      </c>
      <c r="J9" s="21">
        <v>136</v>
      </c>
      <c r="K9" s="17">
        <v>7</v>
      </c>
      <c r="L9" s="185"/>
      <c r="M9" s="21">
        <v>138</v>
      </c>
      <c r="N9" s="17">
        <v>7</v>
      </c>
      <c r="O9" s="3"/>
      <c r="P9" s="21">
        <v>134</v>
      </c>
      <c r="Q9" s="47">
        <v>7</v>
      </c>
      <c r="S9" s="21">
        <v>134</v>
      </c>
      <c r="T9" s="47">
        <v>7</v>
      </c>
      <c r="V9" s="21">
        <v>134</v>
      </c>
      <c r="W9" s="47">
        <v>7</v>
      </c>
      <c r="Y9" s="21">
        <v>124</v>
      </c>
      <c r="Z9" s="47">
        <v>7</v>
      </c>
      <c r="AB9" s="21">
        <v>114</v>
      </c>
      <c r="AC9" s="47">
        <v>7</v>
      </c>
    </row>
    <row r="10" spans="1:29" x14ac:dyDescent="0.25">
      <c r="A10" s="21">
        <v>170</v>
      </c>
      <c r="B10" s="17">
        <v>8</v>
      </c>
      <c r="D10" s="21">
        <v>165</v>
      </c>
      <c r="E10" s="17">
        <v>8</v>
      </c>
      <c r="G10" s="21">
        <v>152</v>
      </c>
      <c r="H10" s="17">
        <v>8</v>
      </c>
      <c r="J10" s="21">
        <v>139</v>
      </c>
      <c r="K10" s="17">
        <v>8</v>
      </c>
      <c r="L10" s="185"/>
      <c r="M10" s="21">
        <v>131</v>
      </c>
      <c r="N10" s="17">
        <v>8</v>
      </c>
      <c r="O10" s="3"/>
      <c r="P10" s="21">
        <v>137</v>
      </c>
      <c r="Q10" s="47">
        <v>8</v>
      </c>
      <c r="S10" s="21">
        <v>137</v>
      </c>
      <c r="T10" s="47">
        <v>8</v>
      </c>
      <c r="V10" s="21">
        <v>137</v>
      </c>
      <c r="W10" s="47">
        <v>8</v>
      </c>
      <c r="Y10" s="21">
        <v>126</v>
      </c>
      <c r="Z10" s="47">
        <v>8</v>
      </c>
      <c r="AB10" s="21">
        <v>116</v>
      </c>
      <c r="AC10" s="47">
        <v>8</v>
      </c>
    </row>
    <row r="11" spans="1:29" x14ac:dyDescent="0.25">
      <c r="A11" s="21">
        <v>173</v>
      </c>
      <c r="B11" s="17">
        <v>9</v>
      </c>
      <c r="D11" s="21">
        <v>168</v>
      </c>
      <c r="E11" s="17">
        <v>9</v>
      </c>
      <c r="G11" s="21">
        <v>155</v>
      </c>
      <c r="H11" s="17">
        <v>9</v>
      </c>
      <c r="J11" s="21">
        <v>142</v>
      </c>
      <c r="K11" s="17">
        <v>9</v>
      </c>
      <c r="L11" s="185"/>
      <c r="M11" s="21">
        <v>134</v>
      </c>
      <c r="N11" s="17">
        <v>9</v>
      </c>
      <c r="O11" s="3"/>
      <c r="P11" s="21">
        <v>140</v>
      </c>
      <c r="Q11" s="47">
        <v>9</v>
      </c>
      <c r="S11" s="21">
        <v>140</v>
      </c>
      <c r="T11" s="47">
        <v>9</v>
      </c>
      <c r="V11" s="21">
        <v>140</v>
      </c>
      <c r="W11" s="47">
        <v>9</v>
      </c>
      <c r="Y11" s="21">
        <v>128</v>
      </c>
      <c r="Z11" s="47">
        <v>9</v>
      </c>
      <c r="AB11" s="21">
        <v>118</v>
      </c>
      <c r="AC11" s="47">
        <v>9</v>
      </c>
    </row>
    <row r="12" spans="1:29" x14ac:dyDescent="0.25">
      <c r="A12" s="21">
        <v>176</v>
      </c>
      <c r="B12" s="17">
        <v>10</v>
      </c>
      <c r="D12" s="21">
        <v>171</v>
      </c>
      <c r="E12" s="17">
        <v>10</v>
      </c>
      <c r="G12" s="21">
        <v>158</v>
      </c>
      <c r="H12" s="17">
        <v>10</v>
      </c>
      <c r="J12" s="21">
        <v>145</v>
      </c>
      <c r="K12" s="17">
        <v>10</v>
      </c>
      <c r="L12" s="185"/>
      <c r="M12" s="21">
        <v>137</v>
      </c>
      <c r="N12" s="17">
        <v>10</v>
      </c>
      <c r="O12" s="3"/>
      <c r="P12" s="21">
        <v>143</v>
      </c>
      <c r="Q12" s="47">
        <v>10</v>
      </c>
      <c r="S12" s="21">
        <v>143</v>
      </c>
      <c r="T12" s="47">
        <v>10</v>
      </c>
      <c r="V12" s="21">
        <v>143</v>
      </c>
      <c r="W12" s="47">
        <v>10</v>
      </c>
      <c r="Y12" s="21">
        <v>130</v>
      </c>
      <c r="Z12" s="47">
        <v>10</v>
      </c>
      <c r="AB12" s="21">
        <v>120</v>
      </c>
      <c r="AC12" s="47">
        <v>10</v>
      </c>
    </row>
    <row r="13" spans="1:29" x14ac:dyDescent="0.25">
      <c r="A13" s="21">
        <v>179</v>
      </c>
      <c r="B13" s="17">
        <v>11</v>
      </c>
      <c r="D13" s="21">
        <v>174</v>
      </c>
      <c r="E13" s="17">
        <v>11</v>
      </c>
      <c r="G13" s="21">
        <v>161</v>
      </c>
      <c r="H13" s="17">
        <v>11</v>
      </c>
      <c r="J13" s="21">
        <v>148</v>
      </c>
      <c r="K13" s="17">
        <v>11</v>
      </c>
      <c r="L13" s="185"/>
      <c r="M13" s="21">
        <v>140</v>
      </c>
      <c r="N13" s="17">
        <v>11</v>
      </c>
      <c r="O13" s="3"/>
      <c r="P13" s="21">
        <v>146</v>
      </c>
      <c r="Q13" s="47">
        <v>11</v>
      </c>
      <c r="S13" s="21">
        <v>146</v>
      </c>
      <c r="T13" s="47">
        <v>11</v>
      </c>
      <c r="V13" s="21">
        <v>146</v>
      </c>
      <c r="W13" s="47">
        <v>11</v>
      </c>
      <c r="Y13" s="21">
        <v>132</v>
      </c>
      <c r="Z13" s="47">
        <v>11</v>
      </c>
      <c r="AB13" s="21">
        <v>122</v>
      </c>
      <c r="AC13" s="47">
        <v>11</v>
      </c>
    </row>
    <row r="14" spans="1:29" x14ac:dyDescent="0.25">
      <c r="A14" s="21">
        <v>182</v>
      </c>
      <c r="B14" s="17">
        <v>12</v>
      </c>
      <c r="D14" s="21">
        <v>177</v>
      </c>
      <c r="E14" s="17">
        <v>12</v>
      </c>
      <c r="G14" s="21">
        <v>164</v>
      </c>
      <c r="H14" s="17">
        <v>12</v>
      </c>
      <c r="J14" s="21">
        <v>151</v>
      </c>
      <c r="K14" s="17">
        <v>12</v>
      </c>
      <c r="L14" s="185"/>
      <c r="M14" s="21">
        <v>143</v>
      </c>
      <c r="N14" s="17">
        <v>12</v>
      </c>
      <c r="O14" s="3"/>
      <c r="P14" s="21">
        <v>148</v>
      </c>
      <c r="Q14" s="47">
        <v>12</v>
      </c>
      <c r="S14" s="21">
        <v>148</v>
      </c>
      <c r="T14" s="47">
        <v>12</v>
      </c>
      <c r="V14" s="21">
        <v>148</v>
      </c>
      <c r="W14" s="47">
        <v>12</v>
      </c>
      <c r="Y14" s="21">
        <v>134</v>
      </c>
      <c r="Z14" s="47">
        <v>12</v>
      </c>
      <c r="AB14" s="21">
        <v>124</v>
      </c>
      <c r="AC14" s="47">
        <v>12</v>
      </c>
    </row>
    <row r="15" spans="1:29" x14ac:dyDescent="0.25">
      <c r="A15" s="21">
        <v>185</v>
      </c>
      <c r="B15" s="17">
        <v>13</v>
      </c>
      <c r="D15" s="21">
        <v>180</v>
      </c>
      <c r="E15" s="17">
        <v>13</v>
      </c>
      <c r="G15" s="21">
        <v>167</v>
      </c>
      <c r="H15" s="17">
        <v>13</v>
      </c>
      <c r="J15" s="21">
        <v>154</v>
      </c>
      <c r="K15" s="17">
        <v>13</v>
      </c>
      <c r="L15" s="185"/>
      <c r="M15" s="21">
        <v>146</v>
      </c>
      <c r="N15" s="17">
        <v>13</v>
      </c>
      <c r="O15" s="3"/>
      <c r="P15" s="21">
        <v>150</v>
      </c>
      <c r="Q15" s="47">
        <v>13</v>
      </c>
      <c r="S15" s="21">
        <v>150</v>
      </c>
      <c r="T15" s="47">
        <v>13</v>
      </c>
      <c r="V15" s="21">
        <v>150</v>
      </c>
      <c r="W15" s="47">
        <v>13</v>
      </c>
      <c r="Y15" s="21">
        <v>136</v>
      </c>
      <c r="Z15" s="47">
        <v>13</v>
      </c>
      <c r="AB15" s="21">
        <v>126</v>
      </c>
      <c r="AC15" s="47">
        <v>13</v>
      </c>
    </row>
    <row r="16" spans="1:29" x14ac:dyDescent="0.25">
      <c r="A16" s="21">
        <v>187</v>
      </c>
      <c r="B16" s="17">
        <v>14</v>
      </c>
      <c r="D16" s="21">
        <v>182</v>
      </c>
      <c r="E16" s="17">
        <v>14</v>
      </c>
      <c r="G16" s="21">
        <v>170</v>
      </c>
      <c r="H16" s="17">
        <v>14</v>
      </c>
      <c r="J16" s="21">
        <v>157</v>
      </c>
      <c r="K16" s="17">
        <v>14</v>
      </c>
      <c r="L16" s="185"/>
      <c r="M16" s="21">
        <v>148</v>
      </c>
      <c r="N16" s="17">
        <v>14</v>
      </c>
      <c r="O16" s="3"/>
      <c r="P16" s="21">
        <v>152</v>
      </c>
      <c r="Q16" s="47">
        <v>14</v>
      </c>
      <c r="S16" s="21">
        <v>152</v>
      </c>
      <c r="T16" s="47">
        <v>14</v>
      </c>
      <c r="V16" s="21">
        <v>152</v>
      </c>
      <c r="W16" s="47">
        <v>14</v>
      </c>
      <c r="Y16" s="21">
        <v>138</v>
      </c>
      <c r="Z16" s="47">
        <v>14</v>
      </c>
      <c r="AB16" s="21">
        <v>128</v>
      </c>
      <c r="AC16" s="47">
        <v>14</v>
      </c>
    </row>
    <row r="17" spans="1:29" x14ac:dyDescent="0.25">
      <c r="A17" s="21">
        <v>189</v>
      </c>
      <c r="B17" s="17">
        <v>15</v>
      </c>
      <c r="D17" s="21">
        <v>184</v>
      </c>
      <c r="E17" s="17">
        <v>15</v>
      </c>
      <c r="G17" s="21">
        <v>173</v>
      </c>
      <c r="H17" s="17">
        <v>15</v>
      </c>
      <c r="J17" s="21">
        <v>160</v>
      </c>
      <c r="K17" s="17">
        <v>15</v>
      </c>
      <c r="L17" s="185"/>
      <c r="M17" s="21">
        <v>150</v>
      </c>
      <c r="N17" s="17">
        <v>15</v>
      </c>
      <c r="O17" s="3"/>
      <c r="P17" s="21">
        <v>154</v>
      </c>
      <c r="Q17" s="47">
        <v>15</v>
      </c>
      <c r="S17" s="21">
        <v>154</v>
      </c>
      <c r="T17" s="47">
        <v>15</v>
      </c>
      <c r="V17" s="21">
        <v>154</v>
      </c>
      <c r="W17" s="47">
        <v>15</v>
      </c>
      <c r="Y17" s="21">
        <v>140</v>
      </c>
      <c r="Z17" s="47">
        <v>15</v>
      </c>
      <c r="AB17" s="21">
        <v>130</v>
      </c>
      <c r="AC17" s="47">
        <v>15</v>
      </c>
    </row>
    <row r="18" spans="1:29" x14ac:dyDescent="0.25">
      <c r="A18" s="21">
        <v>191</v>
      </c>
      <c r="B18" s="17">
        <v>16</v>
      </c>
      <c r="D18" s="21">
        <v>186</v>
      </c>
      <c r="E18" s="17">
        <v>16</v>
      </c>
      <c r="G18" s="21">
        <v>176</v>
      </c>
      <c r="H18" s="17">
        <v>16</v>
      </c>
      <c r="J18" s="21">
        <v>162</v>
      </c>
      <c r="K18" s="17">
        <v>16</v>
      </c>
      <c r="L18" s="185"/>
      <c r="M18" s="21">
        <v>152</v>
      </c>
      <c r="N18" s="17">
        <v>16</v>
      </c>
      <c r="O18" s="3"/>
      <c r="P18" s="21">
        <v>156</v>
      </c>
      <c r="Q18" s="47">
        <v>16</v>
      </c>
      <c r="S18" s="21">
        <v>156</v>
      </c>
      <c r="T18" s="47">
        <v>16</v>
      </c>
      <c r="V18" s="21">
        <v>156</v>
      </c>
      <c r="W18" s="47">
        <v>16</v>
      </c>
      <c r="Y18" s="21">
        <v>142</v>
      </c>
      <c r="Z18" s="47">
        <v>16</v>
      </c>
      <c r="AB18" s="21">
        <v>132</v>
      </c>
      <c r="AC18" s="47">
        <v>16</v>
      </c>
    </row>
    <row r="19" spans="1:29" x14ac:dyDescent="0.25">
      <c r="A19" s="21">
        <v>193</v>
      </c>
      <c r="B19" s="17">
        <v>17</v>
      </c>
      <c r="D19" s="21">
        <v>188</v>
      </c>
      <c r="E19" s="17">
        <v>17</v>
      </c>
      <c r="G19" s="21">
        <v>178</v>
      </c>
      <c r="H19" s="17">
        <v>17</v>
      </c>
      <c r="J19" s="21">
        <v>164</v>
      </c>
      <c r="K19" s="17">
        <v>17</v>
      </c>
      <c r="L19" s="185"/>
      <c r="M19" s="21">
        <v>154</v>
      </c>
      <c r="N19" s="17">
        <v>17</v>
      </c>
      <c r="O19" s="3"/>
      <c r="P19" s="21">
        <v>158</v>
      </c>
      <c r="Q19" s="47">
        <v>17</v>
      </c>
      <c r="S19" s="21">
        <v>158</v>
      </c>
      <c r="T19" s="47">
        <v>17</v>
      </c>
      <c r="V19" s="21">
        <v>158</v>
      </c>
      <c r="W19" s="47">
        <v>17</v>
      </c>
      <c r="Y19" s="21">
        <v>144</v>
      </c>
      <c r="Z19" s="47">
        <v>17</v>
      </c>
      <c r="AB19" s="21">
        <v>134</v>
      </c>
      <c r="AC19" s="47">
        <v>17</v>
      </c>
    </row>
    <row r="20" spans="1:29" x14ac:dyDescent="0.25">
      <c r="A20" s="21">
        <v>195</v>
      </c>
      <c r="B20" s="17">
        <v>18</v>
      </c>
      <c r="D20" s="21">
        <v>190</v>
      </c>
      <c r="E20" s="17">
        <v>18</v>
      </c>
      <c r="G20" s="21">
        <v>180</v>
      </c>
      <c r="H20" s="17">
        <v>18</v>
      </c>
      <c r="J20" s="21">
        <v>166</v>
      </c>
      <c r="K20" s="17">
        <v>18</v>
      </c>
      <c r="L20" s="185"/>
      <c r="M20" s="21">
        <v>156</v>
      </c>
      <c r="N20" s="17">
        <v>18</v>
      </c>
      <c r="O20" s="3"/>
      <c r="P20" s="21">
        <v>160</v>
      </c>
      <c r="Q20" s="47">
        <v>18</v>
      </c>
      <c r="S20" s="21">
        <v>160</v>
      </c>
      <c r="T20" s="47">
        <v>18</v>
      </c>
      <c r="V20" s="21">
        <v>160</v>
      </c>
      <c r="W20" s="47">
        <v>18</v>
      </c>
      <c r="Y20" s="21">
        <v>146</v>
      </c>
      <c r="Z20" s="47">
        <v>18</v>
      </c>
      <c r="AB20" s="21">
        <v>136</v>
      </c>
      <c r="AC20" s="47">
        <v>18</v>
      </c>
    </row>
    <row r="21" spans="1:29" x14ac:dyDescent="0.25">
      <c r="A21" s="21">
        <v>197</v>
      </c>
      <c r="B21" s="17">
        <v>19</v>
      </c>
      <c r="D21" s="21">
        <v>192</v>
      </c>
      <c r="E21" s="17">
        <v>19</v>
      </c>
      <c r="G21" s="21">
        <v>182</v>
      </c>
      <c r="H21" s="17">
        <v>19</v>
      </c>
      <c r="J21" s="21">
        <v>168</v>
      </c>
      <c r="K21" s="17">
        <v>19</v>
      </c>
      <c r="L21" s="185"/>
      <c r="M21" s="21">
        <v>158</v>
      </c>
      <c r="N21" s="17">
        <v>19</v>
      </c>
      <c r="O21" s="3"/>
      <c r="P21" s="21">
        <v>162</v>
      </c>
      <c r="Q21" s="47">
        <v>19</v>
      </c>
      <c r="S21" s="21">
        <v>162</v>
      </c>
      <c r="T21" s="47">
        <v>19</v>
      </c>
      <c r="V21" s="21">
        <v>162</v>
      </c>
      <c r="W21" s="47">
        <v>19</v>
      </c>
      <c r="Y21" s="21">
        <v>148</v>
      </c>
      <c r="Z21" s="47">
        <v>19</v>
      </c>
      <c r="AB21" s="21">
        <v>138</v>
      </c>
      <c r="AC21" s="47">
        <v>19</v>
      </c>
    </row>
    <row r="22" spans="1:29" x14ac:dyDescent="0.25">
      <c r="A22" s="21">
        <v>199</v>
      </c>
      <c r="B22" s="17">
        <v>20</v>
      </c>
      <c r="D22" s="21">
        <v>194</v>
      </c>
      <c r="E22" s="17">
        <v>20</v>
      </c>
      <c r="G22" s="21">
        <v>184</v>
      </c>
      <c r="H22" s="17">
        <v>20</v>
      </c>
      <c r="J22" s="21">
        <v>170</v>
      </c>
      <c r="K22" s="17">
        <v>20</v>
      </c>
      <c r="L22" s="185"/>
      <c r="M22" s="21">
        <v>160</v>
      </c>
      <c r="N22" s="17">
        <v>20</v>
      </c>
      <c r="O22" s="3"/>
      <c r="P22" s="21">
        <v>164</v>
      </c>
      <c r="Q22" s="47">
        <v>20</v>
      </c>
      <c r="S22" s="21">
        <v>164</v>
      </c>
      <c r="T22" s="47">
        <v>20</v>
      </c>
      <c r="V22" s="21">
        <v>164</v>
      </c>
      <c r="W22" s="47">
        <v>20</v>
      </c>
      <c r="Y22" s="21">
        <v>150</v>
      </c>
      <c r="Z22" s="47">
        <v>20</v>
      </c>
      <c r="AB22" s="21">
        <v>140</v>
      </c>
      <c r="AC22" s="47">
        <v>20</v>
      </c>
    </row>
    <row r="23" spans="1:29" x14ac:dyDescent="0.25">
      <c r="A23" s="21">
        <v>201</v>
      </c>
      <c r="B23" s="17">
        <v>21</v>
      </c>
      <c r="D23" s="21">
        <v>196</v>
      </c>
      <c r="E23" s="17">
        <v>21</v>
      </c>
      <c r="G23" s="21">
        <v>186</v>
      </c>
      <c r="H23" s="17">
        <v>21</v>
      </c>
      <c r="J23" s="21">
        <v>172</v>
      </c>
      <c r="K23" s="17">
        <v>21</v>
      </c>
      <c r="L23" s="185"/>
      <c r="M23" s="21">
        <v>162</v>
      </c>
      <c r="N23" s="17">
        <v>21</v>
      </c>
      <c r="O23" s="3"/>
      <c r="P23" s="21">
        <v>166</v>
      </c>
      <c r="Q23" s="47">
        <v>21</v>
      </c>
      <c r="S23" s="21">
        <v>166</v>
      </c>
      <c r="T23" s="47">
        <v>21</v>
      </c>
      <c r="V23" s="21">
        <v>166</v>
      </c>
      <c r="W23" s="47">
        <v>21</v>
      </c>
      <c r="Y23" s="21">
        <v>152</v>
      </c>
      <c r="Z23" s="47">
        <v>21</v>
      </c>
      <c r="AB23" s="21">
        <v>142</v>
      </c>
      <c r="AC23" s="47">
        <v>21</v>
      </c>
    </row>
    <row r="24" spans="1:29" x14ac:dyDescent="0.25">
      <c r="A24" s="21">
        <v>203</v>
      </c>
      <c r="B24" s="17">
        <v>22</v>
      </c>
      <c r="D24" s="21">
        <v>198</v>
      </c>
      <c r="E24" s="17">
        <v>22</v>
      </c>
      <c r="G24" s="21">
        <v>188</v>
      </c>
      <c r="H24" s="17">
        <v>22</v>
      </c>
      <c r="J24" s="21">
        <v>174</v>
      </c>
      <c r="K24" s="17">
        <v>22</v>
      </c>
      <c r="L24" s="185"/>
      <c r="M24" s="21">
        <v>164</v>
      </c>
      <c r="N24" s="17">
        <v>22</v>
      </c>
      <c r="O24" s="3"/>
      <c r="P24" s="21">
        <v>168</v>
      </c>
      <c r="Q24" s="47">
        <v>22</v>
      </c>
      <c r="S24" s="21">
        <v>168</v>
      </c>
      <c r="T24" s="47">
        <v>22</v>
      </c>
      <c r="V24" s="21">
        <v>168</v>
      </c>
      <c r="W24" s="47">
        <v>22</v>
      </c>
      <c r="Y24" s="21">
        <v>154</v>
      </c>
      <c r="Z24" s="47">
        <v>22</v>
      </c>
      <c r="AB24" s="21">
        <v>144</v>
      </c>
      <c r="AC24" s="47">
        <v>22</v>
      </c>
    </row>
    <row r="25" spans="1:29" x14ac:dyDescent="0.25">
      <c r="A25" s="21">
        <v>205</v>
      </c>
      <c r="B25" s="17">
        <v>23</v>
      </c>
      <c r="D25" s="21">
        <v>200</v>
      </c>
      <c r="E25" s="17">
        <v>23</v>
      </c>
      <c r="G25" s="21">
        <v>190</v>
      </c>
      <c r="H25" s="17">
        <v>23</v>
      </c>
      <c r="J25" s="21">
        <v>176</v>
      </c>
      <c r="K25" s="17">
        <v>23</v>
      </c>
      <c r="L25" s="185"/>
      <c r="M25" s="21">
        <v>166</v>
      </c>
      <c r="N25" s="17">
        <v>23</v>
      </c>
      <c r="O25" s="3"/>
      <c r="P25" s="21">
        <v>170</v>
      </c>
      <c r="Q25" s="47">
        <v>23</v>
      </c>
      <c r="S25" s="21">
        <v>170</v>
      </c>
      <c r="T25" s="47">
        <v>23</v>
      </c>
      <c r="V25" s="21">
        <v>170</v>
      </c>
      <c r="W25" s="47">
        <v>23</v>
      </c>
      <c r="Y25" s="21">
        <v>156</v>
      </c>
      <c r="Z25" s="47">
        <v>23</v>
      </c>
      <c r="AB25" s="21">
        <v>146</v>
      </c>
      <c r="AC25" s="47">
        <v>23</v>
      </c>
    </row>
    <row r="26" spans="1:29" x14ac:dyDescent="0.25">
      <c r="A26" s="21">
        <v>207</v>
      </c>
      <c r="B26" s="17">
        <v>24</v>
      </c>
      <c r="D26" s="21">
        <v>202</v>
      </c>
      <c r="E26" s="17">
        <v>24</v>
      </c>
      <c r="G26" s="21">
        <v>192</v>
      </c>
      <c r="H26" s="17">
        <v>24</v>
      </c>
      <c r="J26" s="21">
        <v>178</v>
      </c>
      <c r="K26" s="17">
        <v>24</v>
      </c>
      <c r="L26" s="185"/>
      <c r="M26" s="21">
        <v>168</v>
      </c>
      <c r="N26" s="17">
        <v>24</v>
      </c>
      <c r="O26" s="3"/>
      <c r="P26" s="21">
        <v>172</v>
      </c>
      <c r="Q26" s="47">
        <v>24</v>
      </c>
      <c r="S26" s="21">
        <v>172</v>
      </c>
      <c r="T26" s="47">
        <v>24</v>
      </c>
      <c r="V26" s="21">
        <v>172</v>
      </c>
      <c r="W26" s="47">
        <v>24</v>
      </c>
      <c r="Y26" s="21">
        <v>158</v>
      </c>
      <c r="Z26" s="47">
        <v>24</v>
      </c>
      <c r="AB26" s="21">
        <v>148</v>
      </c>
      <c r="AC26" s="47">
        <v>24</v>
      </c>
    </row>
    <row r="27" spans="1:29" x14ac:dyDescent="0.25">
      <c r="A27" s="21">
        <v>209</v>
      </c>
      <c r="B27" s="17">
        <v>25</v>
      </c>
      <c r="D27" s="21">
        <v>204</v>
      </c>
      <c r="E27" s="17">
        <v>25</v>
      </c>
      <c r="G27" s="21">
        <v>194</v>
      </c>
      <c r="H27" s="17">
        <v>25</v>
      </c>
      <c r="J27" s="21">
        <v>180</v>
      </c>
      <c r="K27" s="17">
        <v>25</v>
      </c>
      <c r="L27" s="185"/>
      <c r="M27" s="21">
        <v>170</v>
      </c>
      <c r="N27" s="17">
        <v>25</v>
      </c>
      <c r="O27" s="3"/>
      <c r="P27" s="21">
        <v>174</v>
      </c>
      <c r="Q27" s="47">
        <v>25</v>
      </c>
      <c r="S27" s="21">
        <v>174</v>
      </c>
      <c r="T27" s="47">
        <v>25</v>
      </c>
      <c r="V27" s="21">
        <v>174</v>
      </c>
      <c r="W27" s="47">
        <v>25</v>
      </c>
      <c r="Y27" s="21">
        <v>160</v>
      </c>
      <c r="Z27" s="47">
        <v>25</v>
      </c>
      <c r="AB27" s="21">
        <v>150</v>
      </c>
      <c r="AC27" s="47">
        <v>25</v>
      </c>
    </row>
    <row r="28" spans="1:29" x14ac:dyDescent="0.25">
      <c r="A28" s="21">
        <v>211</v>
      </c>
      <c r="B28" s="17">
        <v>26</v>
      </c>
      <c r="D28" s="21">
        <v>206</v>
      </c>
      <c r="E28" s="17">
        <v>26</v>
      </c>
      <c r="G28" s="21">
        <v>196</v>
      </c>
      <c r="H28" s="17">
        <v>26</v>
      </c>
      <c r="J28" s="21">
        <v>182</v>
      </c>
      <c r="K28" s="17">
        <v>26</v>
      </c>
      <c r="L28" s="185"/>
      <c r="M28" s="21">
        <v>172</v>
      </c>
      <c r="N28" s="17">
        <v>26</v>
      </c>
      <c r="O28" s="3"/>
      <c r="P28" s="21">
        <v>176</v>
      </c>
      <c r="Q28" s="47">
        <v>26</v>
      </c>
      <c r="S28" s="21">
        <v>176</v>
      </c>
      <c r="T28" s="47">
        <v>26</v>
      </c>
      <c r="V28" s="21">
        <v>176</v>
      </c>
      <c r="W28" s="47">
        <v>26</v>
      </c>
      <c r="Y28" s="21">
        <v>162</v>
      </c>
      <c r="Z28" s="47">
        <v>26</v>
      </c>
      <c r="AB28" s="21">
        <v>152</v>
      </c>
      <c r="AC28" s="47">
        <v>26</v>
      </c>
    </row>
    <row r="29" spans="1:29" x14ac:dyDescent="0.25">
      <c r="A29" s="21">
        <v>212</v>
      </c>
      <c r="B29" s="17">
        <v>27</v>
      </c>
      <c r="D29" s="21">
        <v>207</v>
      </c>
      <c r="E29" s="17">
        <v>27</v>
      </c>
      <c r="G29" s="21">
        <v>198</v>
      </c>
      <c r="H29" s="17">
        <v>27</v>
      </c>
      <c r="J29" s="21">
        <v>184</v>
      </c>
      <c r="K29" s="17">
        <v>27</v>
      </c>
      <c r="L29" s="185"/>
      <c r="M29" s="21">
        <v>174</v>
      </c>
      <c r="N29" s="17">
        <v>27</v>
      </c>
      <c r="O29" s="3"/>
      <c r="P29" s="21">
        <v>178</v>
      </c>
      <c r="Q29" s="47">
        <v>27</v>
      </c>
      <c r="S29" s="21">
        <v>178</v>
      </c>
      <c r="T29" s="47">
        <v>27</v>
      </c>
      <c r="V29" s="21">
        <v>178</v>
      </c>
      <c r="W29" s="47">
        <v>27</v>
      </c>
      <c r="Y29" s="21">
        <v>164</v>
      </c>
      <c r="Z29" s="47">
        <v>27</v>
      </c>
      <c r="AB29" s="21">
        <v>154</v>
      </c>
      <c r="AC29" s="47">
        <v>27</v>
      </c>
    </row>
    <row r="30" spans="1:29" x14ac:dyDescent="0.25">
      <c r="A30" s="21">
        <v>213</v>
      </c>
      <c r="B30" s="17">
        <v>28</v>
      </c>
      <c r="D30" s="21">
        <v>208</v>
      </c>
      <c r="E30" s="17">
        <v>28</v>
      </c>
      <c r="G30" s="21">
        <v>200</v>
      </c>
      <c r="H30" s="17">
        <v>28</v>
      </c>
      <c r="J30" s="21">
        <v>186</v>
      </c>
      <c r="K30" s="17">
        <v>28</v>
      </c>
      <c r="L30" s="185"/>
      <c r="M30" s="21">
        <v>176</v>
      </c>
      <c r="N30" s="17">
        <v>28</v>
      </c>
      <c r="O30" s="3"/>
      <c r="P30" s="21">
        <v>180</v>
      </c>
      <c r="Q30" s="47">
        <v>28</v>
      </c>
      <c r="S30" s="21">
        <v>180</v>
      </c>
      <c r="T30" s="47">
        <v>28</v>
      </c>
      <c r="V30" s="21">
        <v>180</v>
      </c>
      <c r="W30" s="47">
        <v>28</v>
      </c>
      <c r="Y30" s="21">
        <v>166</v>
      </c>
      <c r="Z30" s="47">
        <v>28</v>
      </c>
      <c r="AB30" s="21">
        <v>156</v>
      </c>
      <c r="AC30" s="47">
        <v>28</v>
      </c>
    </row>
    <row r="31" spans="1:29" x14ac:dyDescent="0.25">
      <c r="A31" s="21">
        <v>214</v>
      </c>
      <c r="B31" s="17">
        <v>29</v>
      </c>
      <c r="D31" s="21">
        <v>209</v>
      </c>
      <c r="E31" s="17">
        <v>29</v>
      </c>
      <c r="G31" s="21">
        <v>202</v>
      </c>
      <c r="H31" s="17">
        <v>29</v>
      </c>
      <c r="J31" s="21">
        <v>188</v>
      </c>
      <c r="K31" s="17">
        <v>29</v>
      </c>
      <c r="L31" s="185"/>
      <c r="M31" s="21">
        <v>178</v>
      </c>
      <c r="N31" s="17">
        <v>29</v>
      </c>
      <c r="O31" s="3"/>
      <c r="P31" s="21">
        <v>182</v>
      </c>
      <c r="Q31" s="47">
        <v>29</v>
      </c>
      <c r="S31" s="21">
        <v>182</v>
      </c>
      <c r="T31" s="47">
        <v>29</v>
      </c>
      <c r="V31" s="21">
        <v>182</v>
      </c>
      <c r="W31" s="47">
        <v>29</v>
      </c>
      <c r="Y31" s="21">
        <v>168</v>
      </c>
      <c r="Z31" s="47">
        <v>29</v>
      </c>
      <c r="AB31" s="21">
        <v>158</v>
      </c>
      <c r="AC31" s="47">
        <v>29</v>
      </c>
    </row>
    <row r="32" spans="1:29" x14ac:dyDescent="0.25">
      <c r="A32" s="21">
        <v>215</v>
      </c>
      <c r="B32" s="17">
        <v>30</v>
      </c>
      <c r="D32" s="21">
        <v>210</v>
      </c>
      <c r="E32" s="17">
        <v>30</v>
      </c>
      <c r="G32" s="21">
        <v>204</v>
      </c>
      <c r="H32" s="17">
        <v>30</v>
      </c>
      <c r="J32" s="21">
        <v>190</v>
      </c>
      <c r="K32" s="17">
        <v>30</v>
      </c>
      <c r="L32" s="185"/>
      <c r="M32" s="21">
        <v>180</v>
      </c>
      <c r="N32" s="17">
        <v>30</v>
      </c>
      <c r="O32" s="3"/>
      <c r="P32" s="21">
        <v>184</v>
      </c>
      <c r="Q32" s="47">
        <v>30</v>
      </c>
      <c r="S32" s="21">
        <v>184</v>
      </c>
      <c r="T32" s="47">
        <v>30</v>
      </c>
      <c r="V32" s="21">
        <v>184</v>
      </c>
      <c r="W32" s="47">
        <v>30</v>
      </c>
      <c r="Y32" s="21">
        <v>170</v>
      </c>
      <c r="Z32" s="47">
        <v>30</v>
      </c>
      <c r="AB32" s="21">
        <v>160</v>
      </c>
      <c r="AC32" s="47">
        <v>30</v>
      </c>
    </row>
    <row r="33" spans="1:29" x14ac:dyDescent="0.25">
      <c r="A33" s="21">
        <v>216</v>
      </c>
      <c r="B33" s="17">
        <v>31</v>
      </c>
      <c r="D33" s="21">
        <v>211</v>
      </c>
      <c r="E33" s="17">
        <v>31</v>
      </c>
      <c r="G33" s="21">
        <v>206</v>
      </c>
      <c r="H33" s="17">
        <v>31</v>
      </c>
      <c r="J33" s="21">
        <v>192</v>
      </c>
      <c r="K33" s="17">
        <v>31</v>
      </c>
      <c r="L33" s="185"/>
      <c r="M33" s="21">
        <v>181</v>
      </c>
      <c r="N33" s="17">
        <v>31</v>
      </c>
      <c r="O33" s="3"/>
      <c r="P33" s="21">
        <v>186</v>
      </c>
      <c r="Q33" s="47">
        <v>31</v>
      </c>
      <c r="S33" s="21">
        <v>186</v>
      </c>
      <c r="T33" s="47">
        <v>31</v>
      </c>
      <c r="V33" s="21">
        <v>186</v>
      </c>
      <c r="W33" s="47">
        <v>31</v>
      </c>
      <c r="Y33" s="21">
        <v>172</v>
      </c>
      <c r="Z33" s="47">
        <v>31</v>
      </c>
      <c r="AB33" s="21">
        <v>162</v>
      </c>
      <c r="AC33" s="47">
        <v>31</v>
      </c>
    </row>
    <row r="34" spans="1:29" x14ac:dyDescent="0.25">
      <c r="A34" s="21">
        <v>217</v>
      </c>
      <c r="B34" s="17">
        <v>32</v>
      </c>
      <c r="D34" s="21">
        <v>212</v>
      </c>
      <c r="E34" s="17">
        <v>32</v>
      </c>
      <c r="G34" s="21">
        <v>207</v>
      </c>
      <c r="H34" s="17">
        <v>32</v>
      </c>
      <c r="J34" s="21">
        <v>194</v>
      </c>
      <c r="K34" s="17">
        <v>32</v>
      </c>
      <c r="L34" s="185"/>
      <c r="M34" s="21">
        <v>182</v>
      </c>
      <c r="N34" s="17">
        <v>32</v>
      </c>
      <c r="O34" s="3"/>
      <c r="P34" s="21">
        <v>188</v>
      </c>
      <c r="Q34" s="47">
        <v>32</v>
      </c>
      <c r="S34" s="21">
        <v>188</v>
      </c>
      <c r="T34" s="47">
        <v>32</v>
      </c>
      <c r="V34" s="21">
        <v>188</v>
      </c>
      <c r="W34" s="47">
        <v>32</v>
      </c>
      <c r="Y34" s="21">
        <v>174</v>
      </c>
      <c r="Z34" s="47">
        <v>32</v>
      </c>
      <c r="AB34" s="21">
        <v>164</v>
      </c>
      <c r="AC34" s="47">
        <v>32</v>
      </c>
    </row>
    <row r="35" spans="1:29" x14ac:dyDescent="0.25">
      <c r="A35" s="21">
        <v>218</v>
      </c>
      <c r="B35" s="17">
        <v>33</v>
      </c>
      <c r="D35" s="21">
        <v>213</v>
      </c>
      <c r="E35" s="17">
        <v>33</v>
      </c>
      <c r="G35" s="21">
        <v>208</v>
      </c>
      <c r="H35" s="17">
        <v>33</v>
      </c>
      <c r="J35" s="21">
        <v>196</v>
      </c>
      <c r="K35" s="17">
        <v>33</v>
      </c>
      <c r="L35" s="185"/>
      <c r="M35" s="21">
        <v>183</v>
      </c>
      <c r="N35" s="17">
        <v>33</v>
      </c>
      <c r="O35" s="3"/>
      <c r="P35" s="21">
        <v>190</v>
      </c>
      <c r="Q35" s="47">
        <v>33</v>
      </c>
      <c r="S35" s="21">
        <v>190</v>
      </c>
      <c r="T35" s="47">
        <v>33</v>
      </c>
      <c r="V35" s="21">
        <v>190</v>
      </c>
      <c r="W35" s="47">
        <v>33</v>
      </c>
      <c r="Y35" s="21">
        <v>176</v>
      </c>
      <c r="Z35" s="47">
        <v>33</v>
      </c>
      <c r="AB35" s="21">
        <v>166</v>
      </c>
      <c r="AC35" s="47">
        <v>33</v>
      </c>
    </row>
    <row r="36" spans="1:29" x14ac:dyDescent="0.25">
      <c r="A36" s="21">
        <v>219</v>
      </c>
      <c r="B36" s="17">
        <v>34</v>
      </c>
      <c r="D36" s="21">
        <v>214</v>
      </c>
      <c r="E36" s="17">
        <v>34</v>
      </c>
      <c r="G36" s="21">
        <v>209</v>
      </c>
      <c r="H36" s="17">
        <v>34</v>
      </c>
      <c r="J36" s="21">
        <v>198</v>
      </c>
      <c r="K36" s="17">
        <v>34</v>
      </c>
      <c r="L36" s="185"/>
      <c r="M36" s="21">
        <v>184</v>
      </c>
      <c r="N36" s="17">
        <v>34</v>
      </c>
      <c r="O36" s="3"/>
      <c r="P36" s="21">
        <v>192</v>
      </c>
      <c r="Q36" s="47">
        <v>34</v>
      </c>
      <c r="S36" s="21">
        <v>192</v>
      </c>
      <c r="T36" s="47">
        <v>34</v>
      </c>
      <c r="V36" s="21">
        <v>192</v>
      </c>
      <c r="W36" s="47">
        <v>34</v>
      </c>
      <c r="Y36" s="21">
        <v>178</v>
      </c>
      <c r="Z36" s="47">
        <v>34</v>
      </c>
      <c r="AB36" s="21">
        <v>168</v>
      </c>
      <c r="AC36" s="47">
        <v>34</v>
      </c>
    </row>
    <row r="37" spans="1:29" x14ac:dyDescent="0.25">
      <c r="A37" s="21">
        <v>220</v>
      </c>
      <c r="B37" s="17">
        <v>35</v>
      </c>
      <c r="D37" s="21">
        <v>215</v>
      </c>
      <c r="E37" s="17">
        <v>35</v>
      </c>
      <c r="G37" s="21">
        <v>210</v>
      </c>
      <c r="H37" s="17">
        <v>35</v>
      </c>
      <c r="J37" s="21">
        <v>200</v>
      </c>
      <c r="K37" s="17">
        <v>35</v>
      </c>
      <c r="L37" s="185"/>
      <c r="M37" s="21">
        <v>185</v>
      </c>
      <c r="N37" s="17">
        <v>35</v>
      </c>
      <c r="O37" s="3"/>
      <c r="P37" s="21">
        <v>194</v>
      </c>
      <c r="Q37" s="47">
        <v>35</v>
      </c>
      <c r="S37" s="21">
        <v>194</v>
      </c>
      <c r="T37" s="47">
        <v>35</v>
      </c>
      <c r="V37" s="21">
        <v>194</v>
      </c>
      <c r="W37" s="47">
        <v>35</v>
      </c>
      <c r="Y37" s="21">
        <v>180</v>
      </c>
      <c r="Z37" s="47">
        <v>35</v>
      </c>
      <c r="AB37" s="21">
        <v>170</v>
      </c>
      <c r="AC37" s="47">
        <v>35</v>
      </c>
    </row>
    <row r="38" spans="1:29" x14ac:dyDescent="0.25">
      <c r="A38" s="21">
        <v>221</v>
      </c>
      <c r="B38" s="17">
        <v>36</v>
      </c>
      <c r="D38" s="21">
        <v>216</v>
      </c>
      <c r="E38" s="17">
        <v>36</v>
      </c>
      <c r="G38" s="21">
        <v>211</v>
      </c>
      <c r="H38" s="17">
        <v>36</v>
      </c>
      <c r="J38" s="21">
        <v>201</v>
      </c>
      <c r="K38" s="17">
        <v>36</v>
      </c>
      <c r="L38" s="185"/>
      <c r="M38" s="21">
        <v>186</v>
      </c>
      <c r="N38" s="17">
        <v>36</v>
      </c>
      <c r="O38" s="3"/>
      <c r="P38" s="21">
        <v>196</v>
      </c>
      <c r="Q38" s="47">
        <v>36</v>
      </c>
      <c r="S38" s="21">
        <v>196</v>
      </c>
      <c r="T38" s="47">
        <v>36</v>
      </c>
      <c r="V38" s="21">
        <v>196</v>
      </c>
      <c r="W38" s="47">
        <v>36</v>
      </c>
      <c r="Y38" s="21">
        <v>182</v>
      </c>
      <c r="Z38" s="47">
        <v>36</v>
      </c>
      <c r="AB38" s="21">
        <v>171</v>
      </c>
      <c r="AC38" s="47">
        <v>36</v>
      </c>
    </row>
    <row r="39" spans="1:29" x14ac:dyDescent="0.25">
      <c r="A39" s="21">
        <v>222</v>
      </c>
      <c r="B39" s="17">
        <v>37</v>
      </c>
      <c r="D39" s="21">
        <v>217</v>
      </c>
      <c r="E39" s="17">
        <v>37</v>
      </c>
      <c r="G39" s="21">
        <v>212</v>
      </c>
      <c r="H39" s="17">
        <v>37</v>
      </c>
      <c r="J39" s="21">
        <v>202</v>
      </c>
      <c r="K39" s="17">
        <v>37</v>
      </c>
      <c r="L39" s="185"/>
      <c r="M39" s="21">
        <v>187</v>
      </c>
      <c r="N39" s="17">
        <v>37</v>
      </c>
      <c r="O39" s="3"/>
      <c r="P39" s="21">
        <v>197</v>
      </c>
      <c r="Q39" s="47">
        <v>37</v>
      </c>
      <c r="S39" s="21">
        <v>197</v>
      </c>
      <c r="T39" s="47">
        <v>37</v>
      </c>
      <c r="V39" s="21">
        <v>197</v>
      </c>
      <c r="W39" s="47">
        <v>37</v>
      </c>
      <c r="Y39" s="21">
        <v>184</v>
      </c>
      <c r="Z39" s="47">
        <v>37</v>
      </c>
      <c r="AB39" s="21">
        <v>172</v>
      </c>
      <c r="AC39" s="47">
        <v>37</v>
      </c>
    </row>
    <row r="40" spans="1:29" x14ac:dyDescent="0.25">
      <c r="A40" s="21">
        <v>223</v>
      </c>
      <c r="B40" s="17">
        <v>38</v>
      </c>
      <c r="D40" s="21">
        <v>218</v>
      </c>
      <c r="E40" s="17">
        <v>38</v>
      </c>
      <c r="G40" s="21">
        <v>213</v>
      </c>
      <c r="H40" s="17">
        <v>38</v>
      </c>
      <c r="J40" s="21">
        <v>203</v>
      </c>
      <c r="K40" s="17">
        <v>38</v>
      </c>
      <c r="L40" s="185"/>
      <c r="M40" s="21">
        <v>188</v>
      </c>
      <c r="N40" s="17">
        <v>38</v>
      </c>
      <c r="O40" s="3"/>
      <c r="P40" s="21">
        <v>198</v>
      </c>
      <c r="Q40" s="47">
        <v>38</v>
      </c>
      <c r="S40" s="21">
        <v>198</v>
      </c>
      <c r="T40" s="47">
        <v>38</v>
      </c>
      <c r="V40" s="21">
        <v>198</v>
      </c>
      <c r="W40" s="47">
        <v>38</v>
      </c>
      <c r="Y40" s="21">
        <v>186</v>
      </c>
      <c r="Z40" s="47">
        <v>38</v>
      </c>
      <c r="AB40" s="21">
        <v>173</v>
      </c>
      <c r="AC40" s="47">
        <v>38</v>
      </c>
    </row>
    <row r="41" spans="1:29" x14ac:dyDescent="0.25">
      <c r="A41" s="21">
        <v>224</v>
      </c>
      <c r="B41" s="17">
        <v>39</v>
      </c>
      <c r="D41" s="21">
        <v>219</v>
      </c>
      <c r="E41" s="17">
        <v>39</v>
      </c>
      <c r="G41" s="21">
        <v>214</v>
      </c>
      <c r="H41" s="17">
        <v>39</v>
      </c>
      <c r="J41" s="21">
        <v>204</v>
      </c>
      <c r="K41" s="17">
        <v>39</v>
      </c>
      <c r="L41" s="185"/>
      <c r="M41" s="21">
        <v>189</v>
      </c>
      <c r="N41" s="17">
        <v>39</v>
      </c>
      <c r="O41" s="3"/>
      <c r="P41" s="21">
        <v>199</v>
      </c>
      <c r="Q41" s="47">
        <v>39</v>
      </c>
      <c r="S41" s="21">
        <v>199</v>
      </c>
      <c r="T41" s="47">
        <v>39</v>
      </c>
      <c r="V41" s="21">
        <v>199</v>
      </c>
      <c r="W41" s="47">
        <v>39</v>
      </c>
      <c r="Y41" s="21">
        <v>188</v>
      </c>
      <c r="Z41" s="47">
        <v>39</v>
      </c>
      <c r="AB41" s="21">
        <v>174</v>
      </c>
      <c r="AC41" s="47">
        <v>39</v>
      </c>
    </row>
    <row r="42" spans="1:29" x14ac:dyDescent="0.25">
      <c r="A42" s="21">
        <v>225</v>
      </c>
      <c r="B42" s="17">
        <v>40</v>
      </c>
      <c r="D42" s="21">
        <v>220</v>
      </c>
      <c r="E42" s="17">
        <v>40</v>
      </c>
      <c r="G42" s="21">
        <v>215</v>
      </c>
      <c r="H42" s="17">
        <v>40</v>
      </c>
      <c r="J42" s="21">
        <v>205</v>
      </c>
      <c r="K42" s="17">
        <v>40</v>
      </c>
      <c r="L42" s="185"/>
      <c r="M42" s="21">
        <v>190</v>
      </c>
      <c r="N42" s="17">
        <v>40</v>
      </c>
      <c r="O42" s="3"/>
      <c r="P42" s="21">
        <v>200</v>
      </c>
      <c r="Q42" s="47">
        <v>40</v>
      </c>
      <c r="S42" s="21">
        <v>200</v>
      </c>
      <c r="T42" s="47">
        <v>40</v>
      </c>
      <c r="V42" s="21">
        <v>200</v>
      </c>
      <c r="W42" s="47">
        <v>40</v>
      </c>
      <c r="Y42" s="21">
        <v>190</v>
      </c>
      <c r="Z42" s="47">
        <v>40</v>
      </c>
      <c r="AB42" s="21">
        <v>175</v>
      </c>
      <c r="AC42" s="47">
        <v>40</v>
      </c>
    </row>
    <row r="43" spans="1:29" x14ac:dyDescent="0.25">
      <c r="A43" s="21">
        <v>226</v>
      </c>
      <c r="B43" s="17">
        <v>41</v>
      </c>
      <c r="D43" s="21">
        <v>221</v>
      </c>
      <c r="E43" s="17">
        <v>41</v>
      </c>
      <c r="G43" s="21">
        <v>216</v>
      </c>
      <c r="H43" s="17">
        <v>41</v>
      </c>
      <c r="J43" s="21">
        <v>206</v>
      </c>
      <c r="K43" s="17">
        <v>41</v>
      </c>
      <c r="L43" s="185"/>
      <c r="M43" s="21">
        <v>191</v>
      </c>
      <c r="N43" s="17">
        <v>41</v>
      </c>
      <c r="O43" s="3"/>
      <c r="P43" s="21">
        <v>201</v>
      </c>
      <c r="Q43" s="47">
        <v>41</v>
      </c>
      <c r="S43" s="21">
        <v>201</v>
      </c>
      <c r="T43" s="47">
        <v>41</v>
      </c>
      <c r="V43" s="21">
        <v>201</v>
      </c>
      <c r="W43" s="47">
        <v>41</v>
      </c>
      <c r="Y43" s="21">
        <v>191</v>
      </c>
      <c r="Z43" s="47">
        <v>41</v>
      </c>
      <c r="AB43" s="21">
        <v>176</v>
      </c>
      <c r="AC43" s="47">
        <v>41</v>
      </c>
    </row>
    <row r="44" spans="1:29" x14ac:dyDescent="0.25">
      <c r="A44" s="21">
        <v>227</v>
      </c>
      <c r="B44" s="17">
        <v>42</v>
      </c>
      <c r="D44" s="21">
        <v>222</v>
      </c>
      <c r="E44" s="17">
        <v>42</v>
      </c>
      <c r="G44" s="21">
        <v>217</v>
      </c>
      <c r="H44" s="17">
        <v>42</v>
      </c>
      <c r="J44" s="21">
        <v>207</v>
      </c>
      <c r="K44" s="17">
        <v>42</v>
      </c>
      <c r="L44" s="185"/>
      <c r="M44" s="21">
        <v>192</v>
      </c>
      <c r="N44" s="17">
        <v>42</v>
      </c>
      <c r="O44" s="3"/>
      <c r="P44" s="21">
        <v>202</v>
      </c>
      <c r="Q44" s="47">
        <v>42</v>
      </c>
      <c r="S44" s="21">
        <v>202</v>
      </c>
      <c r="T44" s="47">
        <v>42</v>
      </c>
      <c r="V44" s="21">
        <v>202</v>
      </c>
      <c r="W44" s="47">
        <v>42</v>
      </c>
      <c r="Y44" s="21">
        <v>192</v>
      </c>
      <c r="Z44" s="47">
        <v>42</v>
      </c>
      <c r="AB44" s="21">
        <v>177</v>
      </c>
      <c r="AC44" s="47">
        <v>42</v>
      </c>
    </row>
    <row r="45" spans="1:29" x14ac:dyDescent="0.25">
      <c r="A45" s="21">
        <v>228</v>
      </c>
      <c r="B45" s="17">
        <v>43</v>
      </c>
      <c r="D45" s="21">
        <v>223</v>
      </c>
      <c r="E45" s="17">
        <v>43</v>
      </c>
      <c r="G45" s="21">
        <v>218</v>
      </c>
      <c r="H45" s="17">
        <v>43</v>
      </c>
      <c r="J45" s="21">
        <v>208</v>
      </c>
      <c r="K45" s="17">
        <v>43</v>
      </c>
      <c r="L45" s="185"/>
      <c r="M45" s="21">
        <v>193</v>
      </c>
      <c r="N45" s="17">
        <v>43</v>
      </c>
      <c r="O45" s="3"/>
      <c r="P45" s="21">
        <v>203</v>
      </c>
      <c r="Q45" s="47">
        <v>43</v>
      </c>
      <c r="S45" s="21">
        <v>203</v>
      </c>
      <c r="T45" s="47">
        <v>43</v>
      </c>
      <c r="V45" s="21">
        <v>203</v>
      </c>
      <c r="W45" s="47">
        <v>43</v>
      </c>
      <c r="Y45" s="21">
        <v>193</v>
      </c>
      <c r="Z45" s="47">
        <v>43</v>
      </c>
      <c r="AB45" s="21">
        <v>178</v>
      </c>
      <c r="AC45" s="47">
        <v>43</v>
      </c>
    </row>
    <row r="46" spans="1:29" x14ac:dyDescent="0.25">
      <c r="A46" s="21">
        <v>229</v>
      </c>
      <c r="B46" s="17">
        <v>44</v>
      </c>
      <c r="D46" s="21">
        <v>224</v>
      </c>
      <c r="E46" s="17">
        <v>44</v>
      </c>
      <c r="G46" s="21">
        <v>219</v>
      </c>
      <c r="H46" s="17">
        <v>44</v>
      </c>
      <c r="J46" s="21">
        <v>209</v>
      </c>
      <c r="K46" s="17">
        <v>44</v>
      </c>
      <c r="L46" s="185"/>
      <c r="M46" s="21">
        <v>194</v>
      </c>
      <c r="N46" s="17">
        <v>44</v>
      </c>
      <c r="O46" s="3"/>
      <c r="P46" s="21">
        <v>204</v>
      </c>
      <c r="Q46" s="47">
        <v>44</v>
      </c>
      <c r="S46" s="21">
        <v>204</v>
      </c>
      <c r="T46" s="47">
        <v>44</v>
      </c>
      <c r="V46" s="21">
        <v>204</v>
      </c>
      <c r="W46" s="47">
        <v>44</v>
      </c>
      <c r="Y46" s="21">
        <v>194</v>
      </c>
      <c r="Z46" s="47">
        <v>44</v>
      </c>
      <c r="AB46" s="21">
        <v>179</v>
      </c>
      <c r="AC46" s="47">
        <v>44</v>
      </c>
    </row>
    <row r="47" spans="1:29" x14ac:dyDescent="0.25">
      <c r="A47" s="21">
        <v>230</v>
      </c>
      <c r="B47" s="17">
        <v>45</v>
      </c>
      <c r="D47" s="21">
        <v>225</v>
      </c>
      <c r="E47" s="17">
        <v>45</v>
      </c>
      <c r="G47" s="21">
        <v>220</v>
      </c>
      <c r="H47" s="17">
        <v>45</v>
      </c>
      <c r="J47" s="21">
        <v>210</v>
      </c>
      <c r="K47" s="17">
        <v>45</v>
      </c>
      <c r="L47" s="185"/>
      <c r="M47" s="21">
        <v>195</v>
      </c>
      <c r="N47" s="17">
        <v>45</v>
      </c>
      <c r="O47" s="3"/>
      <c r="P47" s="21">
        <v>205</v>
      </c>
      <c r="Q47" s="47">
        <v>45</v>
      </c>
      <c r="S47" s="21">
        <v>205</v>
      </c>
      <c r="T47" s="47">
        <v>45</v>
      </c>
      <c r="V47" s="21">
        <v>205</v>
      </c>
      <c r="W47" s="47">
        <v>45</v>
      </c>
      <c r="Y47" s="21">
        <v>195</v>
      </c>
      <c r="Z47" s="47">
        <v>45</v>
      </c>
      <c r="AB47" s="21">
        <v>181</v>
      </c>
      <c r="AC47" s="47">
        <v>45</v>
      </c>
    </row>
    <row r="48" spans="1:29" x14ac:dyDescent="0.25">
      <c r="A48" s="21">
        <v>231</v>
      </c>
      <c r="B48" s="17">
        <v>46</v>
      </c>
      <c r="D48" s="21">
        <v>226</v>
      </c>
      <c r="E48" s="17">
        <v>46</v>
      </c>
      <c r="G48" s="21">
        <v>221</v>
      </c>
      <c r="H48" s="17">
        <v>46</v>
      </c>
      <c r="J48" s="21">
        <v>211</v>
      </c>
      <c r="K48" s="17">
        <v>46</v>
      </c>
      <c r="L48" s="185"/>
      <c r="M48" s="21">
        <v>196</v>
      </c>
      <c r="N48" s="17">
        <v>46</v>
      </c>
      <c r="O48" s="3"/>
      <c r="P48" s="21">
        <v>206</v>
      </c>
      <c r="Q48" s="47">
        <v>46</v>
      </c>
      <c r="S48" s="21">
        <v>206</v>
      </c>
      <c r="T48" s="47">
        <v>46</v>
      </c>
      <c r="V48" s="21">
        <v>206</v>
      </c>
      <c r="W48" s="47">
        <v>46</v>
      </c>
      <c r="Y48" s="21">
        <v>196</v>
      </c>
      <c r="Z48" s="47">
        <v>46</v>
      </c>
      <c r="AB48" s="21">
        <v>181</v>
      </c>
      <c r="AC48" s="47">
        <v>46</v>
      </c>
    </row>
    <row r="49" spans="1:29" x14ac:dyDescent="0.25">
      <c r="A49" s="21">
        <v>232</v>
      </c>
      <c r="B49" s="17">
        <v>47</v>
      </c>
      <c r="D49" s="21">
        <v>227</v>
      </c>
      <c r="E49" s="17">
        <v>47</v>
      </c>
      <c r="G49" s="21">
        <v>222</v>
      </c>
      <c r="H49" s="17">
        <v>47</v>
      </c>
      <c r="J49" s="21">
        <v>212</v>
      </c>
      <c r="K49" s="17">
        <v>47</v>
      </c>
      <c r="L49" s="185"/>
      <c r="M49" s="21">
        <v>197</v>
      </c>
      <c r="N49" s="17">
        <v>47</v>
      </c>
      <c r="O49" s="3"/>
      <c r="P49" s="21">
        <v>207</v>
      </c>
      <c r="Q49" s="47">
        <v>47</v>
      </c>
      <c r="S49" s="21">
        <v>207</v>
      </c>
      <c r="T49" s="47">
        <v>47</v>
      </c>
      <c r="V49" s="21">
        <v>207</v>
      </c>
      <c r="W49" s="47">
        <v>47</v>
      </c>
      <c r="Y49" s="21">
        <v>197</v>
      </c>
      <c r="Z49" s="47">
        <v>47</v>
      </c>
      <c r="AB49" s="21">
        <v>182</v>
      </c>
      <c r="AC49" s="47">
        <v>47</v>
      </c>
    </row>
    <row r="50" spans="1:29" x14ac:dyDescent="0.25">
      <c r="A50" s="21">
        <v>233</v>
      </c>
      <c r="B50" s="17">
        <v>48</v>
      </c>
      <c r="D50" s="21">
        <v>228</v>
      </c>
      <c r="E50" s="17">
        <v>48</v>
      </c>
      <c r="G50" s="21">
        <v>223</v>
      </c>
      <c r="H50" s="17">
        <v>48</v>
      </c>
      <c r="J50" s="21">
        <v>213</v>
      </c>
      <c r="K50" s="17">
        <v>48</v>
      </c>
      <c r="L50" s="185"/>
      <c r="M50" s="21">
        <v>198</v>
      </c>
      <c r="N50" s="17">
        <v>48</v>
      </c>
      <c r="O50" s="3"/>
      <c r="P50" s="21">
        <v>208</v>
      </c>
      <c r="Q50" s="47">
        <v>48</v>
      </c>
      <c r="S50" s="21">
        <v>208</v>
      </c>
      <c r="T50" s="47">
        <v>48</v>
      </c>
      <c r="V50" s="21">
        <v>208</v>
      </c>
      <c r="W50" s="47">
        <v>48</v>
      </c>
      <c r="Y50" s="21">
        <v>198</v>
      </c>
      <c r="Z50" s="47">
        <v>48</v>
      </c>
      <c r="AB50" s="21">
        <v>183</v>
      </c>
      <c r="AC50" s="47">
        <v>48</v>
      </c>
    </row>
    <row r="51" spans="1:29" x14ac:dyDescent="0.25">
      <c r="A51" s="21">
        <v>234</v>
      </c>
      <c r="B51" s="17">
        <v>49</v>
      </c>
      <c r="D51" s="21">
        <v>229</v>
      </c>
      <c r="E51" s="17">
        <v>49</v>
      </c>
      <c r="G51" s="21">
        <v>224</v>
      </c>
      <c r="H51" s="17">
        <v>49</v>
      </c>
      <c r="J51" s="21">
        <v>214</v>
      </c>
      <c r="K51" s="17">
        <v>49</v>
      </c>
      <c r="L51" s="185"/>
      <c r="M51" s="21">
        <v>199</v>
      </c>
      <c r="N51" s="17">
        <v>49</v>
      </c>
      <c r="O51" s="3"/>
      <c r="P51" s="21">
        <v>209</v>
      </c>
      <c r="Q51" s="47">
        <v>49</v>
      </c>
      <c r="S51" s="21">
        <v>209</v>
      </c>
      <c r="T51" s="47">
        <v>49</v>
      </c>
      <c r="V51" s="21">
        <v>209</v>
      </c>
      <c r="W51" s="47">
        <v>49</v>
      </c>
      <c r="Y51" s="21">
        <v>199</v>
      </c>
      <c r="Z51" s="47">
        <v>49</v>
      </c>
      <c r="AB51" s="21">
        <v>184</v>
      </c>
      <c r="AC51" s="47">
        <v>49</v>
      </c>
    </row>
    <row r="52" spans="1:29" x14ac:dyDescent="0.25">
      <c r="A52" s="21">
        <v>235</v>
      </c>
      <c r="B52" s="17">
        <v>50</v>
      </c>
      <c r="D52" s="21">
        <v>230</v>
      </c>
      <c r="E52" s="17">
        <v>50</v>
      </c>
      <c r="G52" s="21">
        <v>225</v>
      </c>
      <c r="H52" s="17">
        <v>50</v>
      </c>
      <c r="J52" s="21">
        <v>215</v>
      </c>
      <c r="K52" s="17">
        <v>50</v>
      </c>
      <c r="L52" s="185"/>
      <c r="M52" s="21">
        <v>200</v>
      </c>
      <c r="N52" s="17">
        <v>50</v>
      </c>
      <c r="O52" s="3"/>
      <c r="P52" s="21">
        <v>210</v>
      </c>
      <c r="Q52" s="47">
        <v>50</v>
      </c>
      <c r="S52" s="21">
        <v>210</v>
      </c>
      <c r="T52" s="47">
        <v>50</v>
      </c>
      <c r="V52" s="21">
        <v>210</v>
      </c>
      <c r="W52" s="47">
        <v>50</v>
      </c>
      <c r="Y52" s="21">
        <v>200</v>
      </c>
      <c r="Z52" s="47">
        <v>50</v>
      </c>
      <c r="AB52" s="21">
        <v>185</v>
      </c>
      <c r="AC52" s="47">
        <v>50</v>
      </c>
    </row>
    <row r="53" spans="1:29" x14ac:dyDescent="0.25">
      <c r="A53" s="21">
        <v>236</v>
      </c>
      <c r="B53" s="17">
        <v>51</v>
      </c>
      <c r="D53" s="21">
        <v>231</v>
      </c>
      <c r="E53" s="17">
        <v>51</v>
      </c>
      <c r="G53" s="21">
        <v>226</v>
      </c>
      <c r="H53" s="17">
        <v>51</v>
      </c>
      <c r="J53" s="21">
        <v>217</v>
      </c>
      <c r="K53" s="17">
        <v>51</v>
      </c>
      <c r="L53" s="185"/>
      <c r="M53" s="21">
        <v>202</v>
      </c>
      <c r="N53" s="17">
        <v>51</v>
      </c>
      <c r="O53" s="3"/>
      <c r="P53" s="21">
        <v>212</v>
      </c>
      <c r="Q53" s="47">
        <v>51</v>
      </c>
      <c r="S53" s="21">
        <v>212</v>
      </c>
      <c r="T53" s="47">
        <v>51</v>
      </c>
      <c r="V53" s="21">
        <v>212</v>
      </c>
      <c r="W53" s="47">
        <v>51</v>
      </c>
      <c r="Y53" s="21">
        <v>202</v>
      </c>
      <c r="Z53" s="47">
        <v>51</v>
      </c>
      <c r="AB53" s="21">
        <v>187</v>
      </c>
      <c r="AC53" s="47">
        <v>51</v>
      </c>
    </row>
    <row r="54" spans="1:29" x14ac:dyDescent="0.25">
      <c r="A54" s="21">
        <v>237</v>
      </c>
      <c r="B54" s="17">
        <v>52</v>
      </c>
      <c r="D54" s="21">
        <v>232</v>
      </c>
      <c r="E54" s="17">
        <v>52</v>
      </c>
      <c r="G54" s="21">
        <v>227</v>
      </c>
      <c r="H54" s="17">
        <v>52</v>
      </c>
      <c r="J54" s="21">
        <v>219</v>
      </c>
      <c r="K54" s="17">
        <v>52</v>
      </c>
      <c r="L54" s="185"/>
      <c r="M54" s="21">
        <v>204</v>
      </c>
      <c r="N54" s="17">
        <v>52</v>
      </c>
      <c r="O54" s="3"/>
      <c r="P54" s="21">
        <v>214</v>
      </c>
      <c r="Q54" s="47">
        <v>52</v>
      </c>
      <c r="S54" s="21">
        <v>214</v>
      </c>
      <c r="T54" s="47">
        <v>52</v>
      </c>
      <c r="V54" s="21">
        <v>214</v>
      </c>
      <c r="W54" s="47">
        <v>52</v>
      </c>
      <c r="Y54" s="21">
        <v>204</v>
      </c>
      <c r="Z54" s="47">
        <v>52</v>
      </c>
      <c r="AB54" s="21">
        <v>189</v>
      </c>
      <c r="AC54" s="47">
        <v>52</v>
      </c>
    </row>
    <row r="55" spans="1:29" x14ac:dyDescent="0.25">
      <c r="A55" s="21">
        <v>238</v>
      </c>
      <c r="B55" s="17">
        <v>53</v>
      </c>
      <c r="D55" s="21">
        <v>233</v>
      </c>
      <c r="E55" s="17">
        <v>53</v>
      </c>
      <c r="G55" s="21">
        <v>228</v>
      </c>
      <c r="H55" s="17">
        <v>53</v>
      </c>
      <c r="J55" s="21">
        <v>221</v>
      </c>
      <c r="K55" s="17">
        <v>53</v>
      </c>
      <c r="L55" s="185"/>
      <c r="M55" s="21">
        <v>206</v>
      </c>
      <c r="N55" s="17">
        <v>53</v>
      </c>
      <c r="O55" s="3"/>
      <c r="P55" s="21">
        <v>216</v>
      </c>
      <c r="Q55" s="47">
        <v>53</v>
      </c>
      <c r="S55" s="21">
        <v>216</v>
      </c>
      <c r="T55" s="47">
        <v>53</v>
      </c>
      <c r="V55" s="21">
        <v>216</v>
      </c>
      <c r="W55" s="47">
        <v>53</v>
      </c>
      <c r="Y55" s="21">
        <v>206</v>
      </c>
      <c r="Z55" s="47">
        <v>53</v>
      </c>
      <c r="AB55" s="21">
        <v>191</v>
      </c>
      <c r="AC55" s="47">
        <v>53</v>
      </c>
    </row>
    <row r="56" spans="1:29" x14ac:dyDescent="0.25">
      <c r="A56" s="21">
        <v>239</v>
      </c>
      <c r="B56" s="17">
        <v>54</v>
      </c>
      <c r="D56" s="21">
        <v>234</v>
      </c>
      <c r="E56" s="17">
        <v>54</v>
      </c>
      <c r="G56" s="21">
        <v>229</v>
      </c>
      <c r="H56" s="17">
        <v>54</v>
      </c>
      <c r="J56" s="21">
        <v>223</v>
      </c>
      <c r="K56" s="17">
        <v>54</v>
      </c>
      <c r="L56" s="185"/>
      <c r="M56" s="21">
        <v>208</v>
      </c>
      <c r="N56" s="17">
        <v>54</v>
      </c>
      <c r="O56" s="3"/>
      <c r="P56" s="21">
        <v>218</v>
      </c>
      <c r="Q56" s="47">
        <v>54</v>
      </c>
      <c r="S56" s="21">
        <v>218</v>
      </c>
      <c r="T56" s="47">
        <v>54</v>
      </c>
      <c r="V56" s="21">
        <v>218</v>
      </c>
      <c r="W56" s="47">
        <v>54</v>
      </c>
      <c r="Y56" s="21">
        <v>208</v>
      </c>
      <c r="Z56" s="47">
        <v>54</v>
      </c>
      <c r="AB56" s="21">
        <v>193</v>
      </c>
      <c r="AC56" s="47">
        <v>54</v>
      </c>
    </row>
    <row r="57" spans="1:29" x14ac:dyDescent="0.25">
      <c r="A57" s="21">
        <v>240</v>
      </c>
      <c r="B57" s="17">
        <v>55</v>
      </c>
      <c r="D57" s="21">
        <v>235</v>
      </c>
      <c r="E57" s="17">
        <v>55</v>
      </c>
      <c r="G57" s="21">
        <v>230</v>
      </c>
      <c r="H57" s="17">
        <v>55</v>
      </c>
      <c r="J57" s="21">
        <v>225</v>
      </c>
      <c r="K57" s="17">
        <v>55</v>
      </c>
      <c r="L57" s="185"/>
      <c r="M57" s="21">
        <v>210</v>
      </c>
      <c r="N57" s="17">
        <v>55</v>
      </c>
      <c r="O57" s="3"/>
      <c r="P57" s="21">
        <v>220</v>
      </c>
      <c r="Q57" s="47">
        <v>55</v>
      </c>
      <c r="S57" s="21">
        <v>220</v>
      </c>
      <c r="T57" s="47">
        <v>55</v>
      </c>
      <c r="V57" s="21">
        <v>220</v>
      </c>
      <c r="W57" s="47">
        <v>55</v>
      </c>
      <c r="Y57" s="21">
        <v>210</v>
      </c>
      <c r="Z57" s="47">
        <v>55</v>
      </c>
      <c r="AB57" s="21">
        <v>195</v>
      </c>
      <c r="AC57" s="47">
        <v>55</v>
      </c>
    </row>
    <row r="58" spans="1:29" x14ac:dyDescent="0.25">
      <c r="A58" s="21">
        <v>242</v>
      </c>
      <c r="B58" s="17">
        <v>56</v>
      </c>
      <c r="D58" s="21">
        <v>237</v>
      </c>
      <c r="E58" s="17">
        <v>56</v>
      </c>
      <c r="G58" s="21">
        <v>232</v>
      </c>
      <c r="H58" s="17">
        <v>56</v>
      </c>
      <c r="J58" s="21">
        <v>227</v>
      </c>
      <c r="K58" s="17">
        <v>56</v>
      </c>
      <c r="L58" s="185"/>
      <c r="M58" s="21">
        <v>212</v>
      </c>
      <c r="N58" s="17">
        <v>56</v>
      </c>
      <c r="O58" s="3"/>
      <c r="P58" s="21">
        <v>222</v>
      </c>
      <c r="Q58" s="47">
        <v>56</v>
      </c>
      <c r="S58" s="21">
        <v>222</v>
      </c>
      <c r="T58" s="47">
        <v>56</v>
      </c>
      <c r="V58" s="21">
        <v>222</v>
      </c>
      <c r="W58" s="47">
        <v>56</v>
      </c>
      <c r="Y58" s="21">
        <v>212</v>
      </c>
      <c r="Z58" s="47">
        <v>56</v>
      </c>
      <c r="AB58" s="21">
        <v>197</v>
      </c>
      <c r="AC58" s="47">
        <v>56</v>
      </c>
    </row>
    <row r="59" spans="1:29" x14ac:dyDescent="0.25">
      <c r="A59" s="21">
        <v>244</v>
      </c>
      <c r="B59" s="17">
        <v>57</v>
      </c>
      <c r="D59" s="21">
        <v>239</v>
      </c>
      <c r="E59" s="17">
        <v>57</v>
      </c>
      <c r="G59" s="21">
        <v>234</v>
      </c>
      <c r="H59" s="17">
        <v>57</v>
      </c>
      <c r="J59" s="21">
        <v>229</v>
      </c>
      <c r="K59" s="17">
        <v>57</v>
      </c>
      <c r="L59" s="185"/>
      <c r="M59" s="21">
        <v>214</v>
      </c>
      <c r="N59" s="17">
        <v>57</v>
      </c>
      <c r="O59" s="3"/>
      <c r="P59" s="21">
        <v>224</v>
      </c>
      <c r="Q59" s="47">
        <v>57</v>
      </c>
      <c r="S59" s="21">
        <v>224</v>
      </c>
      <c r="T59" s="47">
        <v>57</v>
      </c>
      <c r="V59" s="21">
        <v>224</v>
      </c>
      <c r="W59" s="47">
        <v>57</v>
      </c>
      <c r="Y59" s="21">
        <v>214</v>
      </c>
      <c r="Z59" s="47">
        <v>57</v>
      </c>
      <c r="AB59" s="21">
        <v>199</v>
      </c>
      <c r="AC59" s="47">
        <v>57</v>
      </c>
    </row>
    <row r="60" spans="1:29" x14ac:dyDescent="0.25">
      <c r="A60" s="21">
        <v>246</v>
      </c>
      <c r="B60" s="17">
        <v>58</v>
      </c>
      <c r="D60" s="21">
        <v>241</v>
      </c>
      <c r="E60" s="17">
        <v>58</v>
      </c>
      <c r="G60" s="21">
        <v>236</v>
      </c>
      <c r="H60" s="17">
        <v>58</v>
      </c>
      <c r="J60" s="21">
        <v>231</v>
      </c>
      <c r="K60" s="17">
        <v>58</v>
      </c>
      <c r="L60" s="185"/>
      <c r="M60" s="21">
        <v>216</v>
      </c>
      <c r="N60" s="17">
        <v>58</v>
      </c>
      <c r="O60" s="3"/>
      <c r="P60" s="21">
        <v>226</v>
      </c>
      <c r="Q60" s="47">
        <v>58</v>
      </c>
      <c r="S60" s="21">
        <v>226</v>
      </c>
      <c r="T60" s="47">
        <v>58</v>
      </c>
      <c r="V60" s="21">
        <v>226</v>
      </c>
      <c r="W60" s="47">
        <v>58</v>
      </c>
      <c r="Y60" s="21">
        <v>216</v>
      </c>
      <c r="Z60" s="47">
        <v>58</v>
      </c>
      <c r="AB60" s="21">
        <v>201</v>
      </c>
      <c r="AC60" s="47">
        <v>58</v>
      </c>
    </row>
    <row r="61" spans="1:29" x14ac:dyDescent="0.25">
      <c r="A61" s="21">
        <v>248</v>
      </c>
      <c r="B61" s="17">
        <v>59</v>
      </c>
      <c r="D61" s="21">
        <v>243</v>
      </c>
      <c r="E61" s="17">
        <v>59</v>
      </c>
      <c r="G61" s="21">
        <v>238</v>
      </c>
      <c r="H61" s="17">
        <v>59</v>
      </c>
      <c r="J61" s="21">
        <v>233</v>
      </c>
      <c r="K61" s="17">
        <v>59</v>
      </c>
      <c r="L61" s="185"/>
      <c r="M61" s="21">
        <v>218</v>
      </c>
      <c r="N61" s="17">
        <v>59</v>
      </c>
      <c r="O61" s="3"/>
      <c r="P61" s="21">
        <v>228</v>
      </c>
      <c r="Q61" s="47">
        <v>59</v>
      </c>
      <c r="S61" s="21">
        <v>228</v>
      </c>
      <c r="T61" s="47">
        <v>59</v>
      </c>
      <c r="V61" s="21">
        <v>228</v>
      </c>
      <c r="W61" s="47">
        <v>59</v>
      </c>
      <c r="Y61" s="21">
        <v>218</v>
      </c>
      <c r="Z61" s="47">
        <v>59</v>
      </c>
      <c r="AB61" s="21">
        <v>203</v>
      </c>
      <c r="AC61" s="47">
        <v>59</v>
      </c>
    </row>
    <row r="62" spans="1:29" x14ac:dyDescent="0.25">
      <c r="A62" s="21">
        <v>250</v>
      </c>
      <c r="B62" s="17">
        <v>60</v>
      </c>
      <c r="D62" s="21">
        <v>245</v>
      </c>
      <c r="E62" s="17">
        <v>60</v>
      </c>
      <c r="G62" s="21">
        <v>240</v>
      </c>
      <c r="H62" s="17">
        <v>60</v>
      </c>
      <c r="J62" s="21">
        <v>235</v>
      </c>
      <c r="K62" s="17">
        <v>60</v>
      </c>
      <c r="L62" s="185"/>
      <c r="M62" s="21">
        <v>220</v>
      </c>
      <c r="N62" s="17">
        <v>60</v>
      </c>
      <c r="O62" s="3"/>
      <c r="P62" s="21">
        <v>230</v>
      </c>
      <c r="Q62" s="47">
        <v>60</v>
      </c>
      <c r="S62" s="21">
        <v>230</v>
      </c>
      <c r="T62" s="47">
        <v>60</v>
      </c>
      <c r="V62" s="21">
        <v>230</v>
      </c>
      <c r="W62" s="47">
        <v>60</v>
      </c>
      <c r="Y62" s="21">
        <v>220</v>
      </c>
      <c r="Z62" s="47">
        <v>60</v>
      </c>
      <c r="AB62" s="21">
        <v>205</v>
      </c>
      <c r="AC62" s="47">
        <v>60</v>
      </c>
    </row>
    <row r="63" spans="1:29" x14ac:dyDescent="0.25">
      <c r="A63" s="21">
        <v>252</v>
      </c>
      <c r="B63" s="17">
        <v>61</v>
      </c>
      <c r="D63" s="21">
        <v>247</v>
      </c>
      <c r="E63" s="17">
        <v>61</v>
      </c>
      <c r="G63" s="21">
        <v>242</v>
      </c>
      <c r="H63" s="17">
        <v>61</v>
      </c>
      <c r="J63" s="21">
        <v>237</v>
      </c>
      <c r="K63" s="17">
        <v>61</v>
      </c>
      <c r="L63" s="185"/>
      <c r="M63" s="21">
        <v>222</v>
      </c>
      <c r="N63" s="17">
        <v>61</v>
      </c>
      <c r="O63" s="3"/>
      <c r="P63" s="21">
        <v>232</v>
      </c>
      <c r="Q63" s="47">
        <v>61</v>
      </c>
      <c r="S63" s="21">
        <v>232</v>
      </c>
      <c r="T63" s="47">
        <v>61</v>
      </c>
      <c r="V63" s="21">
        <v>232</v>
      </c>
      <c r="W63" s="47">
        <v>61</v>
      </c>
      <c r="Y63" s="21">
        <v>222</v>
      </c>
      <c r="Z63" s="47">
        <v>61</v>
      </c>
      <c r="AB63" s="21">
        <v>207</v>
      </c>
      <c r="AC63" s="47">
        <v>61</v>
      </c>
    </row>
    <row r="64" spans="1:29" x14ac:dyDescent="0.25">
      <c r="A64" s="21">
        <v>254</v>
      </c>
      <c r="B64" s="17">
        <v>62</v>
      </c>
      <c r="D64" s="21">
        <v>249</v>
      </c>
      <c r="E64" s="17">
        <v>62</v>
      </c>
      <c r="G64" s="21">
        <v>244</v>
      </c>
      <c r="H64" s="17">
        <v>62</v>
      </c>
      <c r="J64" s="21">
        <v>239</v>
      </c>
      <c r="K64" s="17">
        <v>62</v>
      </c>
      <c r="L64" s="185"/>
      <c r="M64" s="21">
        <v>224</v>
      </c>
      <c r="N64" s="17">
        <v>62</v>
      </c>
      <c r="O64" s="3"/>
      <c r="P64" s="21">
        <v>234</v>
      </c>
      <c r="Q64" s="47">
        <v>62</v>
      </c>
      <c r="S64" s="21">
        <v>234</v>
      </c>
      <c r="T64" s="47">
        <v>62</v>
      </c>
      <c r="V64" s="21">
        <v>234</v>
      </c>
      <c r="W64" s="47">
        <v>62</v>
      </c>
      <c r="Y64" s="21">
        <v>224</v>
      </c>
      <c r="Z64" s="47">
        <v>62</v>
      </c>
      <c r="AB64" s="21">
        <v>209</v>
      </c>
      <c r="AC64" s="47">
        <v>62</v>
      </c>
    </row>
    <row r="65" spans="1:29" x14ac:dyDescent="0.25">
      <c r="A65" s="21">
        <v>256</v>
      </c>
      <c r="B65" s="17">
        <v>63</v>
      </c>
      <c r="D65" s="21">
        <v>251</v>
      </c>
      <c r="E65" s="17">
        <v>63</v>
      </c>
      <c r="G65" s="21">
        <v>246</v>
      </c>
      <c r="H65" s="17">
        <v>63</v>
      </c>
      <c r="J65" s="21">
        <v>241</v>
      </c>
      <c r="K65" s="17">
        <v>63</v>
      </c>
      <c r="L65" s="185"/>
      <c r="M65" s="21">
        <v>226</v>
      </c>
      <c r="N65" s="17">
        <v>63</v>
      </c>
      <c r="O65" s="3"/>
      <c r="P65" s="21">
        <v>236</v>
      </c>
      <c r="Q65" s="47">
        <v>63</v>
      </c>
      <c r="S65" s="21">
        <v>236</v>
      </c>
      <c r="T65" s="47">
        <v>63</v>
      </c>
      <c r="V65" s="21">
        <v>236</v>
      </c>
      <c r="W65" s="47">
        <v>63</v>
      </c>
      <c r="Y65" s="21">
        <v>226</v>
      </c>
      <c r="Z65" s="47">
        <v>63</v>
      </c>
      <c r="AB65" s="21">
        <v>211</v>
      </c>
      <c r="AC65" s="47">
        <v>63</v>
      </c>
    </row>
    <row r="66" spans="1:29" x14ac:dyDescent="0.25">
      <c r="A66" s="21">
        <v>258</v>
      </c>
      <c r="B66" s="17">
        <v>64</v>
      </c>
      <c r="D66" s="21">
        <v>253</v>
      </c>
      <c r="E66" s="17">
        <v>64</v>
      </c>
      <c r="G66" s="21">
        <v>248</v>
      </c>
      <c r="H66" s="17">
        <v>64</v>
      </c>
      <c r="J66" s="21">
        <v>243</v>
      </c>
      <c r="K66" s="17">
        <v>64</v>
      </c>
      <c r="L66" s="185"/>
      <c r="M66" s="21">
        <v>228</v>
      </c>
      <c r="N66" s="17">
        <v>64</v>
      </c>
      <c r="O66" s="3"/>
      <c r="P66" s="21">
        <v>238</v>
      </c>
      <c r="Q66" s="47">
        <v>64</v>
      </c>
      <c r="S66" s="21">
        <v>238</v>
      </c>
      <c r="T66" s="47">
        <v>64</v>
      </c>
      <c r="V66" s="21">
        <v>238</v>
      </c>
      <c r="W66" s="47">
        <v>64</v>
      </c>
      <c r="Y66" s="21">
        <v>228</v>
      </c>
      <c r="Z66" s="47">
        <v>64</v>
      </c>
      <c r="AB66" s="21">
        <v>213</v>
      </c>
      <c r="AC66" s="47">
        <v>64</v>
      </c>
    </row>
    <row r="67" spans="1:29" x14ac:dyDescent="0.25">
      <c r="A67" s="21">
        <v>260</v>
      </c>
      <c r="B67" s="17">
        <v>65</v>
      </c>
      <c r="D67" s="21">
        <v>255</v>
      </c>
      <c r="E67" s="17">
        <v>65</v>
      </c>
      <c r="G67" s="21">
        <v>250</v>
      </c>
      <c r="H67" s="17">
        <v>65</v>
      </c>
      <c r="J67" s="21">
        <v>245</v>
      </c>
      <c r="K67" s="17">
        <v>65</v>
      </c>
      <c r="L67" s="185"/>
      <c r="M67" s="21">
        <v>230</v>
      </c>
      <c r="N67" s="17">
        <v>65</v>
      </c>
      <c r="O67" s="3"/>
      <c r="P67" s="21">
        <v>240</v>
      </c>
      <c r="Q67" s="47">
        <v>65</v>
      </c>
      <c r="S67" s="21">
        <v>240</v>
      </c>
      <c r="T67" s="47">
        <v>65</v>
      </c>
      <c r="V67" s="21">
        <v>240</v>
      </c>
      <c r="W67" s="47">
        <v>65</v>
      </c>
      <c r="Y67" s="21">
        <v>230</v>
      </c>
      <c r="Z67" s="47">
        <v>65</v>
      </c>
      <c r="AB67" s="21">
        <v>215</v>
      </c>
      <c r="AC67" s="47">
        <v>65</v>
      </c>
    </row>
    <row r="68" spans="1:29" x14ac:dyDescent="0.25">
      <c r="A68" s="21">
        <v>262</v>
      </c>
      <c r="B68" s="17">
        <v>66</v>
      </c>
      <c r="D68" s="21">
        <v>257</v>
      </c>
      <c r="E68" s="17">
        <v>66</v>
      </c>
      <c r="G68" s="21">
        <v>252</v>
      </c>
      <c r="H68" s="17">
        <v>66</v>
      </c>
      <c r="J68" s="21">
        <v>247</v>
      </c>
      <c r="K68" s="17">
        <v>66</v>
      </c>
      <c r="L68" s="185"/>
      <c r="M68" s="21">
        <v>233</v>
      </c>
      <c r="N68" s="17">
        <v>66</v>
      </c>
      <c r="O68" s="3"/>
      <c r="P68" s="21">
        <v>243</v>
      </c>
      <c r="Q68" s="47">
        <v>66</v>
      </c>
      <c r="S68" s="21">
        <v>243</v>
      </c>
      <c r="T68" s="47">
        <v>66</v>
      </c>
      <c r="V68" s="21">
        <v>242</v>
      </c>
      <c r="W68" s="47">
        <v>66</v>
      </c>
      <c r="Y68" s="21">
        <v>233</v>
      </c>
      <c r="Z68" s="47">
        <v>66</v>
      </c>
      <c r="AB68" s="21">
        <v>218</v>
      </c>
      <c r="AC68" s="47">
        <v>66</v>
      </c>
    </row>
    <row r="69" spans="1:29" x14ac:dyDescent="0.25">
      <c r="A69" s="21">
        <v>264</v>
      </c>
      <c r="B69" s="16">
        <v>67</v>
      </c>
      <c r="D69" s="21">
        <v>259</v>
      </c>
      <c r="E69" s="16">
        <v>67</v>
      </c>
      <c r="G69" s="21">
        <v>254</v>
      </c>
      <c r="H69" s="16">
        <v>67</v>
      </c>
      <c r="J69" s="21">
        <v>249</v>
      </c>
      <c r="K69" s="16">
        <v>67</v>
      </c>
      <c r="L69" s="186"/>
      <c r="M69" s="21">
        <v>236</v>
      </c>
      <c r="N69" s="16">
        <v>67</v>
      </c>
      <c r="O69" s="3"/>
      <c r="P69" s="21">
        <v>246</v>
      </c>
      <c r="Q69" s="48">
        <v>67</v>
      </c>
      <c r="S69" s="21">
        <v>246</v>
      </c>
      <c r="T69" s="48">
        <v>67</v>
      </c>
      <c r="V69" s="21">
        <v>244</v>
      </c>
      <c r="W69" s="48">
        <v>67</v>
      </c>
      <c r="Y69" s="21">
        <v>236</v>
      </c>
      <c r="Z69" s="48">
        <v>67</v>
      </c>
      <c r="AB69" s="21">
        <v>221</v>
      </c>
      <c r="AC69" s="48">
        <v>67</v>
      </c>
    </row>
    <row r="70" spans="1:29" x14ac:dyDescent="0.25">
      <c r="A70" s="21">
        <v>266</v>
      </c>
      <c r="B70" s="16">
        <v>68</v>
      </c>
      <c r="D70" s="21">
        <v>261</v>
      </c>
      <c r="E70" s="16">
        <v>68</v>
      </c>
      <c r="G70" s="21">
        <v>256</v>
      </c>
      <c r="H70" s="16">
        <v>68</v>
      </c>
      <c r="J70" s="21">
        <v>251</v>
      </c>
      <c r="K70" s="16">
        <v>68</v>
      </c>
      <c r="L70" s="186"/>
      <c r="M70" s="21">
        <v>239</v>
      </c>
      <c r="N70" s="16">
        <v>68</v>
      </c>
      <c r="O70" s="3"/>
      <c r="P70" s="21">
        <v>249</v>
      </c>
      <c r="Q70" s="48">
        <v>68</v>
      </c>
      <c r="S70" s="21">
        <v>249</v>
      </c>
      <c r="T70" s="48">
        <v>68</v>
      </c>
      <c r="V70" s="21">
        <v>246</v>
      </c>
      <c r="W70" s="48">
        <v>68</v>
      </c>
      <c r="Y70" s="21">
        <v>239</v>
      </c>
      <c r="Z70" s="48">
        <v>68</v>
      </c>
      <c r="AB70" s="21">
        <v>224</v>
      </c>
      <c r="AC70" s="48">
        <v>68</v>
      </c>
    </row>
    <row r="71" spans="1:29" x14ac:dyDescent="0.25">
      <c r="A71" s="21">
        <v>268</v>
      </c>
      <c r="B71" s="16">
        <v>69</v>
      </c>
      <c r="D71" s="22">
        <v>263</v>
      </c>
      <c r="E71" s="16">
        <v>69</v>
      </c>
      <c r="G71" s="22">
        <v>258</v>
      </c>
      <c r="H71" s="16">
        <v>69</v>
      </c>
      <c r="J71" s="22">
        <v>253</v>
      </c>
      <c r="K71" s="16">
        <v>69</v>
      </c>
      <c r="L71" s="186"/>
      <c r="M71" s="22">
        <v>242</v>
      </c>
      <c r="N71" s="16">
        <v>69</v>
      </c>
      <c r="O71" s="3"/>
      <c r="P71" s="21">
        <v>252</v>
      </c>
      <c r="Q71" s="48">
        <v>69</v>
      </c>
      <c r="S71" s="21">
        <v>252</v>
      </c>
      <c r="T71" s="48">
        <v>69</v>
      </c>
      <c r="V71" s="21">
        <v>248</v>
      </c>
      <c r="W71" s="48">
        <v>69</v>
      </c>
      <c r="Y71" s="21">
        <v>242</v>
      </c>
      <c r="Z71" s="48">
        <v>69</v>
      </c>
      <c r="AB71" s="21">
        <v>227</v>
      </c>
      <c r="AC71" s="48">
        <v>69</v>
      </c>
    </row>
    <row r="72" spans="1:29" x14ac:dyDescent="0.25">
      <c r="A72" s="21">
        <v>270</v>
      </c>
      <c r="B72" s="16">
        <v>70</v>
      </c>
      <c r="D72" s="21">
        <v>265</v>
      </c>
      <c r="E72" s="16">
        <v>70</v>
      </c>
      <c r="G72" s="21">
        <v>260</v>
      </c>
      <c r="H72" s="16">
        <v>70</v>
      </c>
      <c r="J72" s="21">
        <v>255</v>
      </c>
      <c r="K72" s="16">
        <v>70</v>
      </c>
      <c r="L72" s="186"/>
      <c r="M72" s="21">
        <v>245</v>
      </c>
      <c r="N72" s="16">
        <v>70</v>
      </c>
      <c r="O72" s="3"/>
      <c r="P72" s="21">
        <v>255</v>
      </c>
      <c r="Q72" s="48">
        <v>70</v>
      </c>
      <c r="S72" s="21">
        <v>255</v>
      </c>
      <c r="T72" s="48">
        <v>70</v>
      </c>
      <c r="V72" s="21">
        <v>250</v>
      </c>
      <c r="W72" s="48">
        <v>70</v>
      </c>
      <c r="Y72" s="21">
        <v>245</v>
      </c>
      <c r="Z72" s="48">
        <v>70</v>
      </c>
      <c r="AB72" s="21">
        <v>230</v>
      </c>
      <c r="AC72" s="48">
        <v>70</v>
      </c>
    </row>
  </sheetData>
  <mergeCells count="10">
    <mergeCell ref="AB1:AC1"/>
    <mergeCell ref="P1:Q1"/>
    <mergeCell ref="S1:T1"/>
    <mergeCell ref="V1:W1"/>
    <mergeCell ref="Y1:Z1"/>
    <mergeCell ref="A1:B1"/>
    <mergeCell ref="D1:E1"/>
    <mergeCell ref="G1:H1"/>
    <mergeCell ref="J1:K1"/>
    <mergeCell ref="M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84"/>
  <sheetViews>
    <sheetView zoomScale="80" zoomScaleNormal="80" workbookViewId="0">
      <selection activeCell="A21" sqref="A21:A26"/>
    </sheetView>
  </sheetViews>
  <sheetFormatPr defaultRowHeight="15" x14ac:dyDescent="0.25"/>
  <cols>
    <col min="1" max="1" width="10.28515625" customWidth="1"/>
    <col min="2" max="2" width="26" customWidth="1"/>
    <col min="6" max="7" width="7.28515625" customWidth="1"/>
    <col min="8" max="8" width="10.28515625" customWidth="1"/>
    <col min="9" max="9" width="26" customWidth="1"/>
  </cols>
  <sheetData>
    <row r="1" spans="1:12" ht="18.75" x14ac:dyDescent="0.25">
      <c r="A1" s="237" t="s">
        <v>96</v>
      </c>
      <c r="B1" s="237"/>
      <c r="C1" s="237"/>
      <c r="D1" s="237"/>
      <c r="E1" s="237"/>
      <c r="F1" s="137"/>
      <c r="H1" s="237" t="s">
        <v>96</v>
      </c>
      <c r="I1" s="237"/>
      <c r="J1" s="237"/>
      <c r="K1" s="237"/>
      <c r="L1" s="237"/>
    </row>
    <row r="2" spans="1:12" x14ac:dyDescent="0.25">
      <c r="E2" s="136" t="s">
        <v>95</v>
      </c>
      <c r="F2" s="138"/>
      <c r="L2" s="136" t="s">
        <v>94</v>
      </c>
    </row>
    <row r="3" spans="1:12" ht="17.100000000000001" customHeight="1" x14ac:dyDescent="0.25">
      <c r="A3" s="41" t="s">
        <v>92</v>
      </c>
      <c r="B3" s="95" t="str">
        <f>'команда город'!D9</f>
        <v xml:space="preserve">КУРТАМЫШ </v>
      </c>
      <c r="C3" s="41"/>
      <c r="D3" s="41"/>
      <c r="F3" s="139"/>
      <c r="H3" s="41" t="s">
        <v>92</v>
      </c>
      <c r="I3" s="95" t="str">
        <f>B3</f>
        <v xml:space="preserve">КУРТАМЫШ </v>
      </c>
      <c r="J3" s="41"/>
      <c r="K3" s="41"/>
    </row>
    <row r="4" spans="1:12" ht="7.5" customHeight="1" x14ac:dyDescent="0.25">
      <c r="A4" s="41"/>
      <c r="B4" s="41"/>
      <c r="C4" s="41"/>
      <c r="D4" s="41"/>
      <c r="F4" s="139"/>
      <c r="H4" s="41"/>
      <c r="I4" s="41"/>
      <c r="J4" s="41"/>
      <c r="K4" s="41"/>
    </row>
    <row r="5" spans="1:12" ht="23.25" customHeight="1" x14ac:dyDescent="0.25">
      <c r="A5" s="238" t="s">
        <v>93</v>
      </c>
      <c r="B5" s="240" t="s">
        <v>87</v>
      </c>
      <c r="C5" s="243" t="s">
        <v>81</v>
      </c>
      <c r="D5" s="244"/>
      <c r="E5" s="245"/>
      <c r="F5" s="140"/>
      <c r="H5" s="238" t="s">
        <v>93</v>
      </c>
      <c r="I5" s="240" t="s">
        <v>87</v>
      </c>
      <c r="J5" s="243" t="s">
        <v>81</v>
      </c>
      <c r="K5" s="244"/>
      <c r="L5" s="245"/>
    </row>
    <row r="6" spans="1:12" x14ac:dyDescent="0.25">
      <c r="A6" s="239"/>
      <c r="B6" s="241"/>
      <c r="C6" s="175">
        <v>1</v>
      </c>
      <c r="D6" s="175">
        <v>2</v>
      </c>
      <c r="E6" s="175">
        <v>3</v>
      </c>
      <c r="F6" s="140"/>
      <c r="H6" s="239"/>
      <c r="I6" s="241"/>
      <c r="J6" s="175">
        <v>1</v>
      </c>
      <c r="K6" s="175">
        <v>2</v>
      </c>
      <c r="L6" s="175">
        <v>3</v>
      </c>
    </row>
    <row r="7" spans="1:12" ht="24.95" customHeight="1" x14ac:dyDescent="0.25">
      <c r="A7" s="151">
        <f>'команда город'!E22</f>
        <v>0</v>
      </c>
      <c r="B7" s="131" t="str">
        <f>'команда город'!B22</f>
        <v>Пивоварова Валерия</v>
      </c>
      <c r="C7" s="135"/>
      <c r="D7" s="135"/>
      <c r="E7" s="135"/>
      <c r="F7" s="140"/>
      <c r="H7" s="129">
        <f>'команда город'!E9</f>
        <v>0</v>
      </c>
      <c r="I7" s="131" t="str">
        <f>'команда город'!B9</f>
        <v>Ионин Кирилл</v>
      </c>
      <c r="J7" s="135"/>
      <c r="K7" s="135"/>
      <c r="L7" s="135"/>
    </row>
    <row r="8" spans="1:12" ht="24.95" customHeight="1" x14ac:dyDescent="0.25">
      <c r="A8" s="151">
        <f>'команда город'!E23</f>
        <v>0</v>
      </c>
      <c r="B8" s="131" t="str">
        <f>'команда город'!B23</f>
        <v>Васильева Екатерина</v>
      </c>
      <c r="C8" s="135"/>
      <c r="D8" s="135"/>
      <c r="E8" s="135"/>
      <c r="F8" s="140"/>
      <c r="H8" s="129">
        <f>'команда город'!E10</f>
        <v>0</v>
      </c>
      <c r="I8" s="131" t="str">
        <f>'команда город'!B10</f>
        <v>Конев Сергей</v>
      </c>
      <c r="J8" s="135"/>
      <c r="K8" s="135"/>
      <c r="L8" s="135"/>
    </row>
    <row r="9" spans="1:12" ht="24.95" customHeight="1" x14ac:dyDescent="0.25">
      <c r="A9" s="151">
        <f>'команда город'!E24</f>
        <v>0</v>
      </c>
      <c r="B9" s="131" t="str">
        <f>'команда город'!B24</f>
        <v>Власова Ксения</v>
      </c>
      <c r="C9" s="135"/>
      <c r="D9" s="135"/>
      <c r="E9" s="135"/>
      <c r="F9" s="140"/>
      <c r="H9" s="129">
        <f>'команда город'!E11</f>
        <v>0</v>
      </c>
      <c r="I9" s="131" t="str">
        <f>'команда город'!B11</f>
        <v>Кочарин Семён</v>
      </c>
      <c r="J9" s="135"/>
      <c r="K9" s="135"/>
      <c r="L9" s="135"/>
    </row>
    <row r="10" spans="1:12" ht="24.95" customHeight="1" x14ac:dyDescent="0.25">
      <c r="A10" s="151">
        <f>'команда город'!E25</f>
        <v>0</v>
      </c>
      <c r="B10" s="131" t="str">
        <f>'команда город'!B25</f>
        <v>Демидова Викторияа</v>
      </c>
      <c r="C10" s="135"/>
      <c r="D10" s="135"/>
      <c r="E10" s="135"/>
      <c r="F10" s="140"/>
      <c r="H10" s="129">
        <f>'команда город'!E12</f>
        <v>0</v>
      </c>
      <c r="I10" s="131" t="str">
        <f>'команда город'!B12</f>
        <v>Курочкин Егор</v>
      </c>
      <c r="J10" s="135"/>
      <c r="K10" s="135"/>
      <c r="L10" s="135"/>
    </row>
    <row r="11" spans="1:12" ht="24.95" customHeight="1" x14ac:dyDescent="0.25">
      <c r="A11" s="151">
        <f>'команда город'!E26</f>
        <v>0</v>
      </c>
      <c r="B11" s="131" t="str">
        <f>'команда город'!B26</f>
        <v>Куандыкова Дарина</v>
      </c>
      <c r="C11" s="135"/>
      <c r="D11" s="135"/>
      <c r="E11" s="135"/>
      <c r="F11" s="140"/>
      <c r="H11" s="129">
        <f>'команда город'!E13</f>
        <v>0</v>
      </c>
      <c r="I11" s="131" t="str">
        <f>'команда город'!B13</f>
        <v>Мездрин Максим</v>
      </c>
      <c r="J11" s="135"/>
      <c r="K11" s="135"/>
      <c r="L11" s="135"/>
    </row>
    <row r="12" spans="1:12" ht="24.95" customHeight="1" x14ac:dyDescent="0.25">
      <c r="A12" s="151">
        <f>'команда город'!E27</f>
        <v>0</v>
      </c>
      <c r="B12" s="131" t="str">
        <f>'команда город'!B27</f>
        <v>Магда Ева</v>
      </c>
      <c r="C12" s="135"/>
      <c r="D12" s="135"/>
      <c r="E12" s="135"/>
      <c r="F12" s="140"/>
      <c r="H12" s="129">
        <f>'команда город'!E14</f>
        <v>0</v>
      </c>
      <c r="I12" s="131" t="str">
        <f>'команда город'!B14</f>
        <v>Черепанов Артём</v>
      </c>
      <c r="J12" s="135"/>
      <c r="K12" s="135"/>
      <c r="L12" s="135"/>
    </row>
    <row r="13" spans="1:12" ht="30.75" customHeight="1" x14ac:dyDescent="0.25">
      <c r="F13" s="139"/>
    </row>
    <row r="14" spans="1:12" ht="18" customHeight="1" x14ac:dyDescent="0.25">
      <c r="A14" s="141"/>
      <c r="B14" s="141"/>
      <c r="C14" s="141"/>
      <c r="D14" s="141"/>
      <c r="E14" s="141"/>
      <c r="F14" s="142"/>
      <c r="G14" s="141"/>
      <c r="H14" s="141"/>
      <c r="I14" s="141"/>
      <c r="J14" s="141"/>
      <c r="K14" s="141"/>
      <c r="L14" s="141"/>
    </row>
    <row r="15" spans="1:12" ht="18.75" x14ac:dyDescent="0.25">
      <c r="A15" s="237" t="s">
        <v>135</v>
      </c>
      <c r="B15" s="237"/>
      <c r="C15" s="237"/>
      <c r="D15" s="237"/>
      <c r="E15" s="237"/>
      <c r="F15" s="137"/>
      <c r="H15" s="237" t="s">
        <v>4</v>
      </c>
      <c r="I15" s="237"/>
      <c r="J15" s="237"/>
      <c r="K15" s="237"/>
      <c r="L15" s="237"/>
    </row>
    <row r="16" spans="1:12" x14ac:dyDescent="0.25">
      <c r="E16" s="136" t="s">
        <v>95</v>
      </c>
      <c r="F16" s="138"/>
      <c r="L16" s="136" t="s">
        <v>94</v>
      </c>
    </row>
    <row r="17" spans="1:12" ht="17.100000000000001" customHeight="1" x14ac:dyDescent="0.25">
      <c r="A17" s="41" t="s">
        <v>92</v>
      </c>
      <c r="B17" s="95" t="str">
        <f>B3</f>
        <v xml:space="preserve">КУРТАМЫШ </v>
      </c>
      <c r="C17" s="41"/>
      <c r="D17" s="41"/>
      <c r="F17" s="139"/>
      <c r="H17" s="41" t="s">
        <v>92</v>
      </c>
      <c r="I17" s="95" t="str">
        <f>B3</f>
        <v xml:space="preserve">КУРТАМЫШ </v>
      </c>
      <c r="J17" s="41"/>
      <c r="K17" s="41"/>
    </row>
    <row r="18" spans="1:12" ht="7.5" customHeight="1" x14ac:dyDescent="0.25">
      <c r="A18" s="41"/>
      <c r="B18" s="41"/>
      <c r="C18" s="41"/>
      <c r="D18" s="41"/>
      <c r="F18" s="139"/>
      <c r="H18" s="41"/>
      <c r="I18" s="41"/>
      <c r="J18" s="41"/>
      <c r="K18" s="41"/>
    </row>
    <row r="19" spans="1:12" ht="23.25" customHeight="1" x14ac:dyDescent="0.25">
      <c r="A19" s="238" t="s">
        <v>93</v>
      </c>
      <c r="B19" s="240" t="s">
        <v>87</v>
      </c>
      <c r="C19" s="242" t="s">
        <v>81</v>
      </c>
      <c r="D19" s="242"/>
      <c r="E19" s="242"/>
      <c r="F19" s="140"/>
      <c r="H19" s="238" t="s">
        <v>93</v>
      </c>
      <c r="I19" s="240" t="s">
        <v>87</v>
      </c>
      <c r="J19" s="242" t="s">
        <v>81</v>
      </c>
      <c r="K19" s="242"/>
      <c r="L19" s="242"/>
    </row>
    <row r="20" spans="1:12" x14ac:dyDescent="0.25">
      <c r="A20" s="239"/>
      <c r="B20" s="241"/>
      <c r="C20" s="242"/>
      <c r="D20" s="242"/>
      <c r="E20" s="242"/>
      <c r="F20" s="140"/>
      <c r="H20" s="239"/>
      <c r="I20" s="241"/>
      <c r="J20" s="242"/>
      <c r="K20" s="242"/>
      <c r="L20" s="242"/>
    </row>
    <row r="21" spans="1:12" ht="24.95" customHeight="1" x14ac:dyDescent="0.25">
      <c r="A21" s="103">
        <f>A7</f>
        <v>0</v>
      </c>
      <c r="B21" s="153" t="str">
        <f>B7</f>
        <v>Пивоварова Валерия</v>
      </c>
      <c r="C21" s="246"/>
      <c r="D21" s="247"/>
      <c r="E21" s="248"/>
      <c r="F21" s="154"/>
      <c r="G21" s="115"/>
      <c r="H21" s="103">
        <f>H7</f>
        <v>0</v>
      </c>
      <c r="I21" s="153" t="str">
        <f>I7</f>
        <v>Ионин Кирилл</v>
      </c>
      <c r="J21" s="246"/>
      <c r="K21" s="247"/>
      <c r="L21" s="248"/>
    </row>
    <row r="22" spans="1:12" ht="24.95" customHeight="1" x14ac:dyDescent="0.25">
      <c r="A22" s="103">
        <f t="shared" ref="A22:B26" si="0">A8</f>
        <v>0</v>
      </c>
      <c r="B22" s="153" t="str">
        <f t="shared" si="0"/>
        <v>Васильева Екатерина</v>
      </c>
      <c r="C22" s="246"/>
      <c r="D22" s="247"/>
      <c r="E22" s="248"/>
      <c r="F22" s="154"/>
      <c r="G22" s="115"/>
      <c r="H22" s="103">
        <f t="shared" ref="H22:I26" si="1">H8</f>
        <v>0</v>
      </c>
      <c r="I22" s="153" t="str">
        <f t="shared" si="1"/>
        <v>Конев Сергей</v>
      </c>
      <c r="J22" s="246"/>
      <c r="K22" s="247"/>
      <c r="L22" s="248"/>
    </row>
    <row r="23" spans="1:12" ht="24.95" customHeight="1" x14ac:dyDescent="0.25">
      <c r="A23" s="103">
        <f t="shared" si="0"/>
        <v>0</v>
      </c>
      <c r="B23" s="153" t="str">
        <f t="shared" si="0"/>
        <v>Власова Ксения</v>
      </c>
      <c r="C23" s="246"/>
      <c r="D23" s="247"/>
      <c r="E23" s="248"/>
      <c r="F23" s="154"/>
      <c r="G23" s="115"/>
      <c r="H23" s="103">
        <f t="shared" si="1"/>
        <v>0</v>
      </c>
      <c r="I23" s="153" t="str">
        <f t="shared" si="1"/>
        <v>Кочарин Семён</v>
      </c>
      <c r="J23" s="246"/>
      <c r="K23" s="247"/>
      <c r="L23" s="248"/>
    </row>
    <row r="24" spans="1:12" ht="24.95" customHeight="1" x14ac:dyDescent="0.25">
      <c r="A24" s="103">
        <f t="shared" si="0"/>
        <v>0</v>
      </c>
      <c r="B24" s="153" t="str">
        <f t="shared" si="0"/>
        <v>Демидова Викторияа</v>
      </c>
      <c r="C24" s="246"/>
      <c r="D24" s="247"/>
      <c r="E24" s="248"/>
      <c r="F24" s="154"/>
      <c r="G24" s="115"/>
      <c r="H24" s="103">
        <f t="shared" si="1"/>
        <v>0</v>
      </c>
      <c r="I24" s="153" t="str">
        <f t="shared" si="1"/>
        <v>Курочкин Егор</v>
      </c>
      <c r="J24" s="246"/>
      <c r="K24" s="247"/>
      <c r="L24" s="248"/>
    </row>
    <row r="25" spans="1:12" ht="24.95" customHeight="1" x14ac:dyDescent="0.25">
      <c r="A25" s="103">
        <f t="shared" si="0"/>
        <v>0</v>
      </c>
      <c r="B25" s="153" t="str">
        <f t="shared" si="0"/>
        <v>Куандыкова Дарина</v>
      </c>
      <c r="C25" s="246"/>
      <c r="D25" s="247"/>
      <c r="E25" s="248"/>
      <c r="F25" s="154"/>
      <c r="G25" s="115"/>
      <c r="H25" s="103">
        <f t="shared" si="1"/>
        <v>0</v>
      </c>
      <c r="I25" s="153" t="str">
        <f t="shared" si="1"/>
        <v>Мездрин Максим</v>
      </c>
      <c r="J25" s="246"/>
      <c r="K25" s="247"/>
      <c r="L25" s="248"/>
    </row>
    <row r="26" spans="1:12" ht="24.95" customHeight="1" x14ac:dyDescent="0.25">
      <c r="A26" s="103">
        <f t="shared" si="0"/>
        <v>0</v>
      </c>
      <c r="B26" s="153" t="str">
        <f t="shared" si="0"/>
        <v>Магда Ева</v>
      </c>
      <c r="C26" s="246"/>
      <c r="D26" s="247"/>
      <c r="E26" s="248"/>
      <c r="F26" s="154"/>
      <c r="G26" s="115"/>
      <c r="H26" s="103">
        <f t="shared" si="1"/>
        <v>0</v>
      </c>
      <c r="I26" s="153" t="str">
        <f t="shared" si="1"/>
        <v>Черепанов Артём</v>
      </c>
      <c r="J26" s="246"/>
      <c r="K26" s="247"/>
      <c r="L26" s="248"/>
    </row>
    <row r="27" spans="1:12" x14ac:dyDescent="0.25">
      <c r="F27" s="139"/>
    </row>
    <row r="28" spans="1:12" x14ac:dyDescent="0.25">
      <c r="F28" s="139"/>
    </row>
    <row r="29" spans="1:12" ht="18.75" x14ac:dyDescent="0.25">
      <c r="A29" s="237" t="s">
        <v>136</v>
      </c>
      <c r="B29" s="237"/>
      <c r="C29" s="237"/>
      <c r="D29" s="237"/>
      <c r="E29" s="237"/>
      <c r="F29" s="137"/>
      <c r="H29" s="237" t="s">
        <v>136</v>
      </c>
      <c r="I29" s="237"/>
      <c r="J29" s="237"/>
      <c r="K29" s="237"/>
      <c r="L29" s="237"/>
    </row>
    <row r="30" spans="1:12" x14ac:dyDescent="0.25">
      <c r="E30" s="136" t="s">
        <v>95</v>
      </c>
      <c r="F30" s="138"/>
      <c r="L30" s="136" t="s">
        <v>94</v>
      </c>
    </row>
    <row r="31" spans="1:12" ht="17.100000000000001" customHeight="1" x14ac:dyDescent="0.25">
      <c r="A31" s="41" t="s">
        <v>92</v>
      </c>
      <c r="B31" s="95" t="str">
        <f>B3</f>
        <v xml:space="preserve">КУРТАМЫШ </v>
      </c>
      <c r="C31" s="41"/>
      <c r="D31" s="41"/>
      <c r="F31" s="139"/>
      <c r="H31" s="41" t="s">
        <v>92</v>
      </c>
      <c r="I31" s="95" t="str">
        <f>B3</f>
        <v xml:space="preserve">КУРТАМЫШ </v>
      </c>
      <c r="J31" s="41"/>
      <c r="K31" s="41"/>
    </row>
    <row r="32" spans="1:12" ht="7.5" customHeight="1" x14ac:dyDescent="0.25">
      <c r="A32" s="41"/>
      <c r="B32" s="41"/>
      <c r="C32" s="41"/>
      <c r="D32" s="41"/>
      <c r="F32" s="139"/>
      <c r="H32" s="41"/>
      <c r="I32" s="41"/>
      <c r="J32" s="41"/>
      <c r="K32" s="41"/>
    </row>
    <row r="33" spans="1:12" ht="23.25" customHeight="1" x14ac:dyDescent="0.25">
      <c r="A33" s="238" t="s">
        <v>93</v>
      </c>
      <c r="B33" s="240" t="s">
        <v>87</v>
      </c>
      <c r="C33" s="242" t="s">
        <v>81</v>
      </c>
      <c r="D33" s="242"/>
      <c r="E33" s="242"/>
      <c r="F33" s="140"/>
      <c r="H33" s="238" t="s">
        <v>93</v>
      </c>
      <c r="I33" s="240" t="s">
        <v>87</v>
      </c>
      <c r="J33" s="242" t="s">
        <v>81</v>
      </c>
      <c r="K33" s="242"/>
      <c r="L33" s="242"/>
    </row>
    <row r="34" spans="1:12" x14ac:dyDescent="0.25">
      <c r="A34" s="239"/>
      <c r="B34" s="241"/>
      <c r="C34" s="242"/>
      <c r="D34" s="242"/>
      <c r="E34" s="242"/>
      <c r="F34" s="140"/>
      <c r="H34" s="239"/>
      <c r="I34" s="241"/>
      <c r="J34" s="242"/>
      <c r="K34" s="242"/>
      <c r="L34" s="242"/>
    </row>
    <row r="35" spans="1:12" ht="24.95" customHeight="1" x14ac:dyDescent="0.25">
      <c r="A35" s="103">
        <f>A21</f>
        <v>0</v>
      </c>
      <c r="B35" s="153" t="str">
        <f>B21</f>
        <v>Пивоварова Валерия</v>
      </c>
      <c r="C35" s="246"/>
      <c r="D35" s="247"/>
      <c r="E35" s="248"/>
      <c r="F35" s="154"/>
      <c r="G35" s="115"/>
      <c r="H35" s="103">
        <f>H21</f>
        <v>0</v>
      </c>
      <c r="I35" s="153" t="str">
        <f>I21</f>
        <v>Ионин Кирилл</v>
      </c>
      <c r="J35" s="246"/>
      <c r="K35" s="247"/>
      <c r="L35" s="248"/>
    </row>
    <row r="36" spans="1:12" ht="24.95" customHeight="1" x14ac:dyDescent="0.25">
      <c r="A36" s="103">
        <f t="shared" ref="A36:B40" si="2">A22</f>
        <v>0</v>
      </c>
      <c r="B36" s="153" t="str">
        <f t="shared" si="2"/>
        <v>Васильева Екатерина</v>
      </c>
      <c r="C36" s="246"/>
      <c r="D36" s="247"/>
      <c r="E36" s="248"/>
      <c r="F36" s="154"/>
      <c r="G36" s="115"/>
      <c r="H36" s="103">
        <f t="shared" ref="H36:I40" si="3">H22</f>
        <v>0</v>
      </c>
      <c r="I36" s="153" t="str">
        <f t="shared" si="3"/>
        <v>Конев Сергей</v>
      </c>
      <c r="J36" s="246"/>
      <c r="K36" s="247"/>
      <c r="L36" s="248"/>
    </row>
    <row r="37" spans="1:12" ht="24.95" customHeight="1" x14ac:dyDescent="0.25">
      <c r="A37" s="103">
        <f t="shared" si="2"/>
        <v>0</v>
      </c>
      <c r="B37" s="153" t="str">
        <f t="shared" si="2"/>
        <v>Власова Ксения</v>
      </c>
      <c r="C37" s="246"/>
      <c r="D37" s="247"/>
      <c r="E37" s="248"/>
      <c r="F37" s="154"/>
      <c r="G37" s="115"/>
      <c r="H37" s="103">
        <f t="shared" si="3"/>
        <v>0</v>
      </c>
      <c r="I37" s="153" t="str">
        <f t="shared" si="3"/>
        <v>Кочарин Семён</v>
      </c>
      <c r="J37" s="246"/>
      <c r="K37" s="247"/>
      <c r="L37" s="248"/>
    </row>
    <row r="38" spans="1:12" ht="24.95" customHeight="1" x14ac:dyDescent="0.25">
      <c r="A38" s="103">
        <f t="shared" si="2"/>
        <v>0</v>
      </c>
      <c r="B38" s="153" t="str">
        <f t="shared" si="2"/>
        <v>Демидова Викторияа</v>
      </c>
      <c r="C38" s="246"/>
      <c r="D38" s="247"/>
      <c r="E38" s="248"/>
      <c r="F38" s="154"/>
      <c r="G38" s="115"/>
      <c r="H38" s="103">
        <f t="shared" si="3"/>
        <v>0</v>
      </c>
      <c r="I38" s="153" t="str">
        <f t="shared" si="3"/>
        <v>Курочкин Егор</v>
      </c>
      <c r="J38" s="246"/>
      <c r="K38" s="247"/>
      <c r="L38" s="248"/>
    </row>
    <row r="39" spans="1:12" ht="24.95" customHeight="1" x14ac:dyDescent="0.25">
      <c r="A39" s="103">
        <f t="shared" si="2"/>
        <v>0</v>
      </c>
      <c r="B39" s="153" t="str">
        <f t="shared" si="2"/>
        <v>Куандыкова Дарина</v>
      </c>
      <c r="C39" s="246"/>
      <c r="D39" s="247"/>
      <c r="E39" s="248"/>
      <c r="F39" s="154"/>
      <c r="G39" s="115"/>
      <c r="H39" s="103">
        <f t="shared" si="3"/>
        <v>0</v>
      </c>
      <c r="I39" s="153" t="str">
        <f t="shared" si="3"/>
        <v>Мездрин Максим</v>
      </c>
      <c r="J39" s="246"/>
      <c r="K39" s="247"/>
      <c r="L39" s="248"/>
    </row>
    <row r="40" spans="1:12" ht="24.95" customHeight="1" x14ac:dyDescent="0.25">
      <c r="A40" s="103">
        <f t="shared" si="2"/>
        <v>0</v>
      </c>
      <c r="B40" s="153" t="str">
        <f t="shared" si="2"/>
        <v>Магда Ева</v>
      </c>
      <c r="C40" s="246"/>
      <c r="D40" s="247"/>
      <c r="E40" s="248"/>
      <c r="F40" s="154"/>
      <c r="G40" s="115"/>
      <c r="H40" s="103">
        <f t="shared" si="3"/>
        <v>0</v>
      </c>
      <c r="I40" s="153" t="str">
        <f t="shared" si="3"/>
        <v>Черепанов Артём</v>
      </c>
      <c r="J40" s="246"/>
      <c r="K40" s="247"/>
      <c r="L40" s="248"/>
    </row>
    <row r="41" spans="1:12" ht="30.75" customHeight="1" x14ac:dyDescent="0.25">
      <c r="A41" s="115"/>
      <c r="B41" s="115"/>
      <c r="C41" s="115"/>
      <c r="D41" s="115"/>
      <c r="E41" s="115"/>
      <c r="F41" s="155"/>
      <c r="G41" s="115"/>
      <c r="H41" s="115"/>
      <c r="I41" s="115"/>
      <c r="J41" s="115"/>
      <c r="K41" s="115"/>
      <c r="L41" s="115"/>
    </row>
    <row r="42" spans="1:12" ht="18" customHeight="1" x14ac:dyDescent="0.25">
      <c r="A42" s="141"/>
      <c r="B42" s="141"/>
      <c r="C42" s="141"/>
      <c r="D42" s="141"/>
      <c r="E42" s="141"/>
      <c r="F42" s="142"/>
      <c r="G42" s="141"/>
      <c r="H42" s="141"/>
      <c r="I42" s="141"/>
      <c r="J42" s="141"/>
      <c r="K42" s="141"/>
      <c r="L42" s="141"/>
    </row>
    <row r="43" spans="1:12" ht="18.75" x14ac:dyDescent="0.25">
      <c r="A43" s="237" t="s">
        <v>137</v>
      </c>
      <c r="B43" s="237"/>
      <c r="C43" s="237"/>
      <c r="D43" s="237"/>
      <c r="E43" s="237"/>
      <c r="F43" s="137"/>
      <c r="H43" s="237" t="s">
        <v>137</v>
      </c>
      <c r="I43" s="237"/>
      <c r="J43" s="237"/>
      <c r="K43" s="237"/>
      <c r="L43" s="237"/>
    </row>
    <row r="44" spans="1:12" x14ac:dyDescent="0.25">
      <c r="E44" s="136" t="s">
        <v>95</v>
      </c>
      <c r="F44" s="138"/>
      <c r="L44" s="136" t="s">
        <v>94</v>
      </c>
    </row>
    <row r="45" spans="1:12" ht="17.100000000000001" customHeight="1" x14ac:dyDescent="0.25">
      <c r="A45" s="41" t="s">
        <v>92</v>
      </c>
      <c r="B45" s="95" t="str">
        <f>B3</f>
        <v xml:space="preserve">КУРТАМЫШ </v>
      </c>
      <c r="C45" s="41"/>
      <c r="D45" s="41"/>
      <c r="F45" s="139"/>
      <c r="H45" s="41" t="s">
        <v>92</v>
      </c>
      <c r="I45" s="95" t="str">
        <f>B3</f>
        <v xml:space="preserve">КУРТАМЫШ </v>
      </c>
      <c r="J45" s="41"/>
      <c r="K45" s="41"/>
    </row>
    <row r="46" spans="1:12" ht="7.5" customHeight="1" x14ac:dyDescent="0.25">
      <c r="A46" s="41"/>
      <c r="B46" s="41"/>
      <c r="C46" s="41"/>
      <c r="D46" s="41"/>
      <c r="F46" s="139"/>
      <c r="H46" s="41"/>
      <c r="I46" s="41"/>
      <c r="J46" s="41"/>
      <c r="K46" s="41"/>
    </row>
    <row r="47" spans="1:12" ht="23.25" customHeight="1" x14ac:dyDescent="0.25">
      <c r="A47" s="238" t="s">
        <v>93</v>
      </c>
      <c r="B47" s="240" t="s">
        <v>87</v>
      </c>
      <c r="C47" s="242" t="s">
        <v>81</v>
      </c>
      <c r="D47" s="242"/>
      <c r="E47" s="242"/>
      <c r="F47" s="140"/>
      <c r="H47" s="238" t="s">
        <v>93</v>
      </c>
      <c r="I47" s="240" t="s">
        <v>87</v>
      </c>
      <c r="J47" s="242" t="s">
        <v>81</v>
      </c>
      <c r="K47" s="242"/>
      <c r="L47" s="242"/>
    </row>
    <row r="48" spans="1:12" x14ac:dyDescent="0.25">
      <c r="A48" s="239"/>
      <c r="B48" s="241"/>
      <c r="C48" s="242"/>
      <c r="D48" s="242"/>
      <c r="E48" s="242"/>
      <c r="F48" s="140"/>
      <c r="H48" s="239"/>
      <c r="I48" s="241"/>
      <c r="J48" s="242"/>
      <c r="K48" s="242"/>
      <c r="L48" s="242"/>
    </row>
    <row r="49" spans="1:12" ht="24.95" customHeight="1" x14ac:dyDescent="0.25">
      <c r="A49" s="103">
        <f>A35</f>
        <v>0</v>
      </c>
      <c r="B49" s="153" t="str">
        <f>B35</f>
        <v>Пивоварова Валерия</v>
      </c>
      <c r="C49" s="246"/>
      <c r="D49" s="247"/>
      <c r="E49" s="248"/>
      <c r="F49" s="154"/>
      <c r="G49" s="115"/>
      <c r="H49" s="103">
        <f>H35</f>
        <v>0</v>
      </c>
      <c r="I49" s="153" t="str">
        <f>I35</f>
        <v>Ионин Кирилл</v>
      </c>
      <c r="J49" s="246"/>
      <c r="K49" s="247"/>
      <c r="L49" s="248"/>
    </row>
    <row r="50" spans="1:12" ht="24.95" customHeight="1" x14ac:dyDescent="0.25">
      <c r="A50" s="103">
        <f t="shared" ref="A50:B54" si="4">A36</f>
        <v>0</v>
      </c>
      <c r="B50" s="153" t="str">
        <f t="shared" si="4"/>
        <v>Васильева Екатерина</v>
      </c>
      <c r="C50" s="246"/>
      <c r="D50" s="247"/>
      <c r="E50" s="248"/>
      <c r="F50" s="154"/>
      <c r="G50" s="115"/>
      <c r="H50" s="103">
        <f t="shared" ref="H50:I54" si="5">H36</f>
        <v>0</v>
      </c>
      <c r="I50" s="153" t="str">
        <f t="shared" si="5"/>
        <v>Конев Сергей</v>
      </c>
      <c r="J50" s="246"/>
      <c r="K50" s="247"/>
      <c r="L50" s="248"/>
    </row>
    <row r="51" spans="1:12" ht="24.95" customHeight="1" x14ac:dyDescent="0.25">
      <c r="A51" s="103">
        <f t="shared" si="4"/>
        <v>0</v>
      </c>
      <c r="B51" s="153" t="str">
        <f t="shared" si="4"/>
        <v>Власова Ксения</v>
      </c>
      <c r="C51" s="246"/>
      <c r="D51" s="247"/>
      <c r="E51" s="248"/>
      <c r="F51" s="154"/>
      <c r="G51" s="115"/>
      <c r="H51" s="103">
        <f t="shared" si="5"/>
        <v>0</v>
      </c>
      <c r="I51" s="153" t="str">
        <f t="shared" si="5"/>
        <v>Кочарин Семён</v>
      </c>
      <c r="J51" s="246"/>
      <c r="K51" s="247"/>
      <c r="L51" s="248"/>
    </row>
    <row r="52" spans="1:12" ht="24.95" customHeight="1" x14ac:dyDescent="0.25">
      <c r="A52" s="103">
        <f t="shared" si="4"/>
        <v>0</v>
      </c>
      <c r="B52" s="153" t="str">
        <f t="shared" si="4"/>
        <v>Демидова Викторияа</v>
      </c>
      <c r="C52" s="246"/>
      <c r="D52" s="247"/>
      <c r="E52" s="248"/>
      <c r="F52" s="154"/>
      <c r="G52" s="115"/>
      <c r="H52" s="103">
        <f t="shared" si="5"/>
        <v>0</v>
      </c>
      <c r="I52" s="153" t="str">
        <f t="shared" si="5"/>
        <v>Курочкин Егор</v>
      </c>
      <c r="J52" s="246"/>
      <c r="K52" s="247"/>
      <c r="L52" s="248"/>
    </row>
    <row r="53" spans="1:12" ht="24.95" customHeight="1" x14ac:dyDescent="0.25">
      <c r="A53" s="103">
        <f t="shared" si="4"/>
        <v>0</v>
      </c>
      <c r="B53" s="153" t="str">
        <f t="shared" si="4"/>
        <v>Куандыкова Дарина</v>
      </c>
      <c r="C53" s="246"/>
      <c r="D53" s="247"/>
      <c r="E53" s="248"/>
      <c r="F53" s="154"/>
      <c r="G53" s="115"/>
      <c r="H53" s="103">
        <f t="shared" si="5"/>
        <v>0</v>
      </c>
      <c r="I53" s="153" t="str">
        <f t="shared" si="5"/>
        <v>Мездрин Максим</v>
      </c>
      <c r="J53" s="246"/>
      <c r="K53" s="247"/>
      <c r="L53" s="248"/>
    </row>
    <row r="54" spans="1:12" ht="24.95" customHeight="1" x14ac:dyDescent="0.25">
      <c r="A54" s="103">
        <f t="shared" si="4"/>
        <v>0</v>
      </c>
      <c r="B54" s="153" t="str">
        <f t="shared" si="4"/>
        <v>Магда Ева</v>
      </c>
      <c r="C54" s="246"/>
      <c r="D54" s="247"/>
      <c r="E54" s="248"/>
      <c r="F54" s="154"/>
      <c r="G54" s="115"/>
      <c r="H54" s="103">
        <f t="shared" si="5"/>
        <v>0</v>
      </c>
      <c r="I54" s="153" t="str">
        <f t="shared" si="5"/>
        <v>Черепанов Артём</v>
      </c>
      <c r="J54" s="246"/>
      <c r="K54" s="247"/>
      <c r="L54" s="248"/>
    </row>
    <row r="55" spans="1:12" x14ac:dyDescent="0.25">
      <c r="F55" s="139"/>
    </row>
    <row r="56" spans="1:12" x14ac:dyDescent="0.25">
      <c r="F56" s="139"/>
    </row>
    <row r="57" spans="1:12" ht="18.75" x14ac:dyDescent="0.25">
      <c r="A57" s="237" t="s">
        <v>194</v>
      </c>
      <c r="B57" s="237"/>
      <c r="C57" s="237"/>
      <c r="D57" s="237"/>
      <c r="E57" s="237"/>
      <c r="F57" s="137"/>
      <c r="H57" s="237" t="s">
        <v>194</v>
      </c>
      <c r="I57" s="237"/>
      <c r="J57" s="237"/>
      <c r="K57" s="237"/>
      <c r="L57" s="237"/>
    </row>
    <row r="58" spans="1:12" x14ac:dyDescent="0.25">
      <c r="E58" s="136" t="s">
        <v>95</v>
      </c>
      <c r="F58" s="138"/>
      <c r="L58" s="136" t="s">
        <v>94</v>
      </c>
    </row>
    <row r="59" spans="1:12" ht="17.100000000000001" customHeight="1" x14ac:dyDescent="0.25">
      <c r="A59" s="41" t="s">
        <v>92</v>
      </c>
      <c r="B59" s="95" t="str">
        <f>B3</f>
        <v xml:space="preserve">КУРТАМЫШ </v>
      </c>
      <c r="C59" s="41"/>
      <c r="D59" s="41"/>
      <c r="F59" s="139"/>
      <c r="H59" s="41" t="s">
        <v>92</v>
      </c>
      <c r="I59" s="95" t="str">
        <f>B3</f>
        <v xml:space="preserve">КУРТАМЫШ </v>
      </c>
      <c r="J59" s="41"/>
      <c r="K59" s="41"/>
    </row>
    <row r="60" spans="1:12" ht="7.5" customHeight="1" x14ac:dyDescent="0.25">
      <c r="A60" s="41"/>
      <c r="B60" s="41"/>
      <c r="C60" s="41"/>
      <c r="D60" s="41"/>
      <c r="F60" s="139"/>
      <c r="H60" s="41"/>
      <c r="I60" s="41"/>
      <c r="J60" s="41"/>
      <c r="K60" s="41"/>
    </row>
    <row r="61" spans="1:12" ht="23.25" customHeight="1" x14ac:dyDescent="0.25">
      <c r="A61" s="238" t="s">
        <v>93</v>
      </c>
      <c r="B61" s="240" t="s">
        <v>87</v>
      </c>
      <c r="C61" s="242" t="s">
        <v>81</v>
      </c>
      <c r="D61" s="242"/>
      <c r="E61" s="242"/>
      <c r="F61" s="140"/>
      <c r="H61" s="238" t="s">
        <v>93</v>
      </c>
      <c r="I61" s="240" t="s">
        <v>87</v>
      </c>
      <c r="J61" s="242" t="s">
        <v>81</v>
      </c>
      <c r="K61" s="242"/>
      <c r="L61" s="242"/>
    </row>
    <row r="62" spans="1:12" x14ac:dyDescent="0.25">
      <c r="A62" s="239"/>
      <c r="B62" s="241"/>
      <c r="C62" s="242"/>
      <c r="D62" s="242"/>
      <c r="E62" s="242"/>
      <c r="F62" s="140"/>
      <c r="H62" s="239"/>
      <c r="I62" s="241"/>
      <c r="J62" s="242"/>
      <c r="K62" s="242"/>
      <c r="L62" s="242"/>
    </row>
    <row r="63" spans="1:12" ht="24.95" customHeight="1" x14ac:dyDescent="0.25">
      <c r="A63" s="103">
        <f>A49</f>
        <v>0</v>
      </c>
      <c r="B63" s="153" t="str">
        <f>B49</f>
        <v>Пивоварова Валерия</v>
      </c>
      <c r="C63" s="246"/>
      <c r="D63" s="247"/>
      <c r="E63" s="248"/>
      <c r="F63" s="154"/>
      <c r="G63" s="115"/>
      <c r="H63" s="103">
        <f>H49</f>
        <v>0</v>
      </c>
      <c r="I63" s="153" t="str">
        <f>I49</f>
        <v>Ионин Кирилл</v>
      </c>
      <c r="J63" s="246"/>
      <c r="K63" s="247"/>
      <c r="L63" s="248"/>
    </row>
    <row r="64" spans="1:12" ht="24.95" customHeight="1" x14ac:dyDescent="0.25">
      <c r="A64" s="103">
        <f t="shared" ref="A64:B68" si="6">A50</f>
        <v>0</v>
      </c>
      <c r="B64" s="153" t="str">
        <f t="shared" si="6"/>
        <v>Васильева Екатерина</v>
      </c>
      <c r="C64" s="246"/>
      <c r="D64" s="247"/>
      <c r="E64" s="248"/>
      <c r="F64" s="154"/>
      <c r="G64" s="115"/>
      <c r="H64" s="103">
        <f t="shared" ref="H64:I68" si="7">H50</f>
        <v>0</v>
      </c>
      <c r="I64" s="153" t="str">
        <f t="shared" si="7"/>
        <v>Конев Сергей</v>
      </c>
      <c r="J64" s="246"/>
      <c r="K64" s="247"/>
      <c r="L64" s="248"/>
    </row>
    <row r="65" spans="1:12" ht="24.95" customHeight="1" x14ac:dyDescent="0.25">
      <c r="A65" s="103">
        <f t="shared" si="6"/>
        <v>0</v>
      </c>
      <c r="B65" s="153" t="str">
        <f t="shared" si="6"/>
        <v>Власова Ксения</v>
      </c>
      <c r="C65" s="246"/>
      <c r="D65" s="247"/>
      <c r="E65" s="248"/>
      <c r="F65" s="154"/>
      <c r="G65" s="115"/>
      <c r="H65" s="103">
        <f t="shared" si="7"/>
        <v>0</v>
      </c>
      <c r="I65" s="153" t="str">
        <f t="shared" si="7"/>
        <v>Кочарин Семён</v>
      </c>
      <c r="J65" s="246"/>
      <c r="K65" s="247"/>
      <c r="L65" s="248"/>
    </row>
    <row r="66" spans="1:12" ht="24.95" customHeight="1" x14ac:dyDescent="0.25">
      <c r="A66" s="103">
        <f t="shared" si="6"/>
        <v>0</v>
      </c>
      <c r="B66" s="153" t="str">
        <f t="shared" si="6"/>
        <v>Демидова Викторияа</v>
      </c>
      <c r="C66" s="246"/>
      <c r="D66" s="247"/>
      <c r="E66" s="248"/>
      <c r="F66" s="154"/>
      <c r="G66" s="115"/>
      <c r="H66" s="103">
        <f t="shared" si="7"/>
        <v>0</v>
      </c>
      <c r="I66" s="153" t="str">
        <f t="shared" si="7"/>
        <v>Курочкин Егор</v>
      </c>
      <c r="J66" s="246"/>
      <c r="K66" s="247"/>
      <c r="L66" s="248"/>
    </row>
    <row r="67" spans="1:12" ht="24.95" customHeight="1" x14ac:dyDescent="0.25">
      <c r="A67" s="103">
        <f t="shared" si="6"/>
        <v>0</v>
      </c>
      <c r="B67" s="153" t="str">
        <f t="shared" si="6"/>
        <v>Куандыкова Дарина</v>
      </c>
      <c r="C67" s="246"/>
      <c r="D67" s="247"/>
      <c r="E67" s="248"/>
      <c r="F67" s="154"/>
      <c r="G67" s="115"/>
      <c r="H67" s="103">
        <f t="shared" si="7"/>
        <v>0</v>
      </c>
      <c r="I67" s="153" t="str">
        <f t="shared" si="7"/>
        <v>Мездрин Максим</v>
      </c>
      <c r="J67" s="246"/>
      <c r="K67" s="247"/>
      <c r="L67" s="248"/>
    </row>
    <row r="68" spans="1:12" ht="24.95" customHeight="1" x14ac:dyDescent="0.25">
      <c r="A68" s="103">
        <f t="shared" si="6"/>
        <v>0</v>
      </c>
      <c r="B68" s="153" t="str">
        <f t="shared" si="6"/>
        <v>Магда Ева</v>
      </c>
      <c r="C68" s="246"/>
      <c r="D68" s="247"/>
      <c r="E68" s="248"/>
      <c r="F68" s="154"/>
      <c r="G68" s="115"/>
      <c r="H68" s="103">
        <f t="shared" si="7"/>
        <v>0</v>
      </c>
      <c r="I68" s="153" t="str">
        <f t="shared" si="7"/>
        <v>Черепанов Артём</v>
      </c>
      <c r="J68" s="246"/>
      <c r="K68" s="247"/>
      <c r="L68" s="248"/>
    </row>
    <row r="69" spans="1:12" ht="30.75" customHeight="1" x14ac:dyDescent="0.25">
      <c r="F69" s="139"/>
    </row>
    <row r="70" spans="1:12" ht="18" customHeight="1" x14ac:dyDescent="0.25">
      <c r="A70" s="141"/>
      <c r="B70" s="141"/>
      <c r="C70" s="141"/>
      <c r="D70" s="141"/>
      <c r="E70" s="141"/>
      <c r="F70" s="142"/>
      <c r="G70" s="141"/>
      <c r="H70" s="141"/>
      <c r="I70" s="141"/>
      <c r="J70" s="141"/>
      <c r="K70" s="141"/>
      <c r="L70" s="141"/>
    </row>
    <row r="71" spans="1:12" ht="18.75" x14ac:dyDescent="0.25">
      <c r="A71" s="237"/>
      <c r="B71" s="237"/>
      <c r="C71" s="237"/>
      <c r="D71" s="237"/>
      <c r="E71" s="237"/>
      <c r="F71" s="137"/>
      <c r="H71" s="237"/>
      <c r="I71" s="237"/>
      <c r="J71" s="237"/>
      <c r="K71" s="237"/>
      <c r="L71" s="237"/>
    </row>
    <row r="72" spans="1:12" x14ac:dyDescent="0.25">
      <c r="E72" s="136" t="s">
        <v>95</v>
      </c>
      <c r="F72" s="138"/>
      <c r="L72" s="136" t="s">
        <v>94</v>
      </c>
    </row>
    <row r="73" spans="1:12" ht="17.100000000000001" customHeight="1" x14ac:dyDescent="0.25">
      <c r="A73" s="41" t="s">
        <v>92</v>
      </c>
      <c r="B73" s="95" t="str">
        <f>B3</f>
        <v xml:space="preserve">КУРТАМЫШ </v>
      </c>
      <c r="C73" s="41"/>
      <c r="D73" s="41"/>
      <c r="F73" s="139"/>
      <c r="H73" s="41" t="s">
        <v>92</v>
      </c>
      <c r="I73" s="95" t="str">
        <f>B3</f>
        <v xml:space="preserve">КУРТАМЫШ </v>
      </c>
      <c r="J73" s="41"/>
      <c r="K73" s="41"/>
    </row>
    <row r="74" spans="1:12" ht="7.5" customHeight="1" x14ac:dyDescent="0.25">
      <c r="A74" s="41"/>
      <c r="B74" s="41"/>
      <c r="C74" s="41"/>
      <c r="D74" s="41"/>
      <c r="F74" s="139"/>
      <c r="H74" s="41"/>
      <c r="I74" s="41"/>
      <c r="J74" s="41"/>
      <c r="K74" s="41"/>
    </row>
    <row r="75" spans="1:12" ht="23.25" customHeight="1" x14ac:dyDescent="0.25">
      <c r="A75" s="238" t="s">
        <v>93</v>
      </c>
      <c r="B75" s="240" t="s">
        <v>87</v>
      </c>
      <c r="C75" s="242" t="s">
        <v>81</v>
      </c>
      <c r="D75" s="242"/>
      <c r="E75" s="242"/>
      <c r="F75" s="140"/>
      <c r="H75" s="238" t="s">
        <v>93</v>
      </c>
      <c r="I75" s="240" t="s">
        <v>87</v>
      </c>
      <c r="J75" s="242" t="s">
        <v>81</v>
      </c>
      <c r="K75" s="242"/>
      <c r="L75" s="242"/>
    </row>
    <row r="76" spans="1:12" x14ac:dyDescent="0.25">
      <c r="A76" s="239"/>
      <c r="B76" s="241"/>
      <c r="C76" s="242"/>
      <c r="D76" s="242"/>
      <c r="E76" s="242"/>
      <c r="F76" s="140"/>
      <c r="H76" s="239"/>
      <c r="I76" s="241"/>
      <c r="J76" s="242"/>
      <c r="K76" s="242"/>
      <c r="L76" s="242"/>
    </row>
    <row r="77" spans="1:12" ht="24.95" customHeight="1" x14ac:dyDescent="0.25">
      <c r="A77" s="103">
        <f>A63</f>
        <v>0</v>
      </c>
      <c r="B77" s="153" t="str">
        <f>B63</f>
        <v>Пивоварова Валерия</v>
      </c>
      <c r="C77" s="246"/>
      <c r="D77" s="247"/>
      <c r="E77" s="248"/>
      <c r="F77" s="154"/>
      <c r="G77" s="115"/>
      <c r="H77" s="103">
        <f>H63</f>
        <v>0</v>
      </c>
      <c r="I77" s="153" t="str">
        <f>I63</f>
        <v>Ионин Кирилл</v>
      </c>
      <c r="J77" s="246"/>
      <c r="K77" s="247"/>
      <c r="L77" s="248"/>
    </row>
    <row r="78" spans="1:12" ht="24.95" customHeight="1" x14ac:dyDescent="0.25">
      <c r="A78" s="103">
        <f t="shared" ref="A78:B82" si="8">A64</f>
        <v>0</v>
      </c>
      <c r="B78" s="153" t="str">
        <f t="shared" si="8"/>
        <v>Васильева Екатерина</v>
      </c>
      <c r="C78" s="246"/>
      <c r="D78" s="247"/>
      <c r="E78" s="248"/>
      <c r="F78" s="154"/>
      <c r="G78" s="115"/>
      <c r="H78" s="103">
        <f t="shared" ref="H78:I82" si="9">H64</f>
        <v>0</v>
      </c>
      <c r="I78" s="153" t="str">
        <f t="shared" si="9"/>
        <v>Конев Сергей</v>
      </c>
      <c r="J78" s="246"/>
      <c r="K78" s="247"/>
      <c r="L78" s="248"/>
    </row>
    <row r="79" spans="1:12" ht="24.95" customHeight="1" x14ac:dyDescent="0.25">
      <c r="A79" s="103">
        <f t="shared" si="8"/>
        <v>0</v>
      </c>
      <c r="B79" s="153" t="str">
        <f t="shared" si="8"/>
        <v>Власова Ксения</v>
      </c>
      <c r="C79" s="246"/>
      <c r="D79" s="247"/>
      <c r="E79" s="248"/>
      <c r="F79" s="154"/>
      <c r="G79" s="115"/>
      <c r="H79" s="103">
        <f t="shared" si="9"/>
        <v>0</v>
      </c>
      <c r="I79" s="153" t="str">
        <f t="shared" si="9"/>
        <v>Кочарин Семён</v>
      </c>
      <c r="J79" s="246"/>
      <c r="K79" s="247"/>
      <c r="L79" s="248"/>
    </row>
    <row r="80" spans="1:12" ht="24.95" customHeight="1" x14ac:dyDescent="0.25">
      <c r="A80" s="103">
        <f t="shared" si="8"/>
        <v>0</v>
      </c>
      <c r="B80" s="153" t="str">
        <f t="shared" si="8"/>
        <v>Демидова Викторияа</v>
      </c>
      <c r="C80" s="246"/>
      <c r="D80" s="247"/>
      <c r="E80" s="248"/>
      <c r="F80" s="154"/>
      <c r="G80" s="115"/>
      <c r="H80" s="103">
        <f t="shared" si="9"/>
        <v>0</v>
      </c>
      <c r="I80" s="153" t="str">
        <f t="shared" si="9"/>
        <v>Курочкин Егор</v>
      </c>
      <c r="J80" s="246"/>
      <c r="K80" s="247"/>
      <c r="L80" s="248"/>
    </row>
    <row r="81" spans="1:12" ht="24.95" customHeight="1" x14ac:dyDescent="0.25">
      <c r="A81" s="103">
        <f t="shared" si="8"/>
        <v>0</v>
      </c>
      <c r="B81" s="153" t="str">
        <f t="shared" si="8"/>
        <v>Куандыкова Дарина</v>
      </c>
      <c r="C81" s="246"/>
      <c r="D81" s="247"/>
      <c r="E81" s="248"/>
      <c r="F81" s="154"/>
      <c r="G81" s="115"/>
      <c r="H81" s="103">
        <f t="shared" si="9"/>
        <v>0</v>
      </c>
      <c r="I81" s="153" t="str">
        <f t="shared" si="9"/>
        <v>Мездрин Максим</v>
      </c>
      <c r="J81" s="246"/>
      <c r="K81" s="247"/>
      <c r="L81" s="248"/>
    </row>
    <row r="82" spans="1:12" ht="24.95" customHeight="1" x14ac:dyDescent="0.25">
      <c r="A82" s="103">
        <f t="shared" si="8"/>
        <v>0</v>
      </c>
      <c r="B82" s="153" t="str">
        <f t="shared" si="8"/>
        <v>Магда Ева</v>
      </c>
      <c r="C82" s="246"/>
      <c r="D82" s="247"/>
      <c r="E82" s="248"/>
      <c r="F82" s="154"/>
      <c r="G82" s="115"/>
      <c r="H82" s="103">
        <f t="shared" si="9"/>
        <v>0</v>
      </c>
      <c r="I82" s="153" t="str">
        <f t="shared" si="9"/>
        <v>Черепанов Артём</v>
      </c>
      <c r="J82" s="246"/>
      <c r="K82" s="247"/>
      <c r="L82" s="248"/>
    </row>
    <row r="83" spans="1:12" x14ac:dyDescent="0.25">
      <c r="F83" s="139"/>
    </row>
    <row r="84" spans="1:12" x14ac:dyDescent="0.25">
      <c r="F84" s="139"/>
    </row>
  </sheetData>
  <mergeCells count="108">
    <mergeCell ref="C80:E80"/>
    <mergeCell ref="J80:L80"/>
    <mergeCell ref="C81:E81"/>
    <mergeCell ref="J81:L81"/>
    <mergeCell ref="C82:E82"/>
    <mergeCell ref="J82:L82"/>
    <mergeCell ref="C77:E77"/>
    <mergeCell ref="J77:L77"/>
    <mergeCell ref="C78:E78"/>
    <mergeCell ref="J78:L78"/>
    <mergeCell ref="C79:E79"/>
    <mergeCell ref="J79:L79"/>
    <mergeCell ref="A71:E71"/>
    <mergeCell ref="H71:L71"/>
    <mergeCell ref="A75:A76"/>
    <mergeCell ref="B75:B76"/>
    <mergeCell ref="C75:E76"/>
    <mergeCell ref="H75:H76"/>
    <mergeCell ref="I75:I76"/>
    <mergeCell ref="J75:L76"/>
    <mergeCell ref="C66:E66"/>
    <mergeCell ref="J66:L66"/>
    <mergeCell ref="C67:E67"/>
    <mergeCell ref="J67:L67"/>
    <mergeCell ref="C68:E68"/>
    <mergeCell ref="J68:L68"/>
    <mergeCell ref="C63:E63"/>
    <mergeCell ref="J63:L63"/>
    <mergeCell ref="C64:E64"/>
    <mergeCell ref="J64:L64"/>
    <mergeCell ref="C65:E65"/>
    <mergeCell ref="J65:L65"/>
    <mergeCell ref="A57:E57"/>
    <mergeCell ref="H57:L57"/>
    <mergeCell ref="A61:A62"/>
    <mergeCell ref="B61:B62"/>
    <mergeCell ref="C61:E62"/>
    <mergeCell ref="H61:H62"/>
    <mergeCell ref="I61:I62"/>
    <mergeCell ref="J61:L62"/>
    <mergeCell ref="C52:E52"/>
    <mergeCell ref="J52:L52"/>
    <mergeCell ref="C53:E53"/>
    <mergeCell ref="J53:L53"/>
    <mergeCell ref="C54:E54"/>
    <mergeCell ref="J54:L54"/>
    <mergeCell ref="C49:E49"/>
    <mergeCell ref="J49:L49"/>
    <mergeCell ref="C50:E50"/>
    <mergeCell ref="J50:L50"/>
    <mergeCell ref="C51:E51"/>
    <mergeCell ref="J51:L51"/>
    <mergeCell ref="A43:E43"/>
    <mergeCell ref="H43:L43"/>
    <mergeCell ref="A47:A48"/>
    <mergeCell ref="B47:B48"/>
    <mergeCell ref="C47:E48"/>
    <mergeCell ref="H47:H48"/>
    <mergeCell ref="I47:I48"/>
    <mergeCell ref="J47:L48"/>
    <mergeCell ref="C38:E38"/>
    <mergeCell ref="J38:L38"/>
    <mergeCell ref="C39:E39"/>
    <mergeCell ref="J39:L39"/>
    <mergeCell ref="C40:E40"/>
    <mergeCell ref="J40:L40"/>
    <mergeCell ref="C35:E35"/>
    <mergeCell ref="J35:L35"/>
    <mergeCell ref="C36:E36"/>
    <mergeCell ref="J36:L36"/>
    <mergeCell ref="C37:E37"/>
    <mergeCell ref="J37:L37"/>
    <mergeCell ref="A29:E29"/>
    <mergeCell ref="H29:L29"/>
    <mergeCell ref="A33:A34"/>
    <mergeCell ref="B33:B34"/>
    <mergeCell ref="C33:E34"/>
    <mergeCell ref="H33:H34"/>
    <mergeCell ref="I33:I34"/>
    <mergeCell ref="J33:L34"/>
    <mergeCell ref="C24:E24"/>
    <mergeCell ref="J24:L24"/>
    <mergeCell ref="C25:E25"/>
    <mergeCell ref="J25:L25"/>
    <mergeCell ref="C26:E26"/>
    <mergeCell ref="J26:L26"/>
    <mergeCell ref="C21:E21"/>
    <mergeCell ref="J21:L21"/>
    <mergeCell ref="C22:E22"/>
    <mergeCell ref="J22:L22"/>
    <mergeCell ref="C23:E23"/>
    <mergeCell ref="J23:L23"/>
    <mergeCell ref="A15:E15"/>
    <mergeCell ref="H15:L15"/>
    <mergeCell ref="A19:A20"/>
    <mergeCell ref="B19:B20"/>
    <mergeCell ref="C19:E20"/>
    <mergeCell ref="H19:H20"/>
    <mergeCell ref="I19:I20"/>
    <mergeCell ref="J19:L20"/>
    <mergeCell ref="A1:E1"/>
    <mergeCell ref="H1:L1"/>
    <mergeCell ref="A5:A6"/>
    <mergeCell ref="B5:B6"/>
    <mergeCell ref="C5:E5"/>
    <mergeCell ref="H5:H6"/>
    <mergeCell ref="I5:I6"/>
    <mergeCell ref="J5:L5"/>
  </mergeCells>
  <pageMargins left="0.23622047244094491" right="0.23622047244094491" top="0.23622047244094491" bottom="0.23622047244094491" header="0" footer="0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84"/>
  <sheetViews>
    <sheetView topLeftCell="A19" zoomScale="70" zoomScaleNormal="70" workbookViewId="0">
      <selection activeCell="A77" sqref="A77:A82"/>
    </sheetView>
  </sheetViews>
  <sheetFormatPr defaultRowHeight="15" x14ac:dyDescent="0.25"/>
  <cols>
    <col min="1" max="1" width="10.28515625" customWidth="1"/>
    <col min="2" max="2" width="26" customWidth="1"/>
    <col min="6" max="7" width="7.28515625" customWidth="1"/>
    <col min="8" max="8" width="10.28515625" customWidth="1"/>
    <col min="9" max="9" width="26" customWidth="1"/>
  </cols>
  <sheetData>
    <row r="1" spans="1:12" ht="18.75" x14ac:dyDescent="0.25">
      <c r="A1" s="237" t="s">
        <v>96</v>
      </c>
      <c r="B1" s="237"/>
      <c r="C1" s="237"/>
      <c r="D1" s="237"/>
      <c r="E1" s="237"/>
      <c r="F1" s="137"/>
      <c r="H1" s="237" t="s">
        <v>96</v>
      </c>
      <c r="I1" s="237"/>
      <c r="J1" s="237"/>
      <c r="K1" s="237"/>
      <c r="L1" s="237"/>
    </row>
    <row r="2" spans="1:12" x14ac:dyDescent="0.25">
      <c r="E2" s="136" t="s">
        <v>95</v>
      </c>
      <c r="F2" s="138"/>
      <c r="L2" s="136" t="s">
        <v>94</v>
      </c>
    </row>
    <row r="3" spans="1:12" ht="17.100000000000001" customHeight="1" x14ac:dyDescent="0.25">
      <c r="A3" s="41" t="s">
        <v>92</v>
      </c>
      <c r="B3" s="95" t="str">
        <f>'команда город'!D42</f>
        <v>КАТАЙСК</v>
      </c>
      <c r="C3" s="41"/>
      <c r="D3" s="41"/>
      <c r="F3" s="139"/>
      <c r="H3" s="41" t="s">
        <v>92</v>
      </c>
      <c r="I3" s="95" t="str">
        <f>B3</f>
        <v>КАТАЙСК</v>
      </c>
      <c r="J3" s="41"/>
      <c r="K3" s="41"/>
    </row>
    <row r="4" spans="1:12" ht="7.5" customHeight="1" x14ac:dyDescent="0.25">
      <c r="A4" s="41"/>
      <c r="B4" s="41"/>
      <c r="C4" s="41"/>
      <c r="D4" s="41"/>
      <c r="F4" s="139"/>
      <c r="H4" s="41"/>
      <c r="I4" s="41"/>
      <c r="J4" s="41"/>
      <c r="K4" s="41"/>
    </row>
    <row r="5" spans="1:12" ht="23.25" customHeight="1" x14ac:dyDescent="0.25">
      <c r="A5" s="238" t="s">
        <v>93</v>
      </c>
      <c r="B5" s="240" t="s">
        <v>87</v>
      </c>
      <c r="C5" s="243" t="s">
        <v>81</v>
      </c>
      <c r="D5" s="244"/>
      <c r="E5" s="245"/>
      <c r="F5" s="140"/>
      <c r="H5" s="238" t="s">
        <v>93</v>
      </c>
      <c r="I5" s="240" t="s">
        <v>87</v>
      </c>
      <c r="J5" s="243" t="s">
        <v>81</v>
      </c>
      <c r="K5" s="244"/>
      <c r="L5" s="245"/>
    </row>
    <row r="6" spans="1:12" x14ac:dyDescent="0.25">
      <c r="A6" s="239"/>
      <c r="B6" s="241"/>
      <c r="C6" s="176">
        <v>1</v>
      </c>
      <c r="D6" s="176">
        <v>2</v>
      </c>
      <c r="E6" s="176">
        <v>3</v>
      </c>
      <c r="F6" s="140"/>
      <c r="H6" s="239"/>
      <c r="I6" s="241"/>
      <c r="J6" s="176">
        <v>1</v>
      </c>
      <c r="K6" s="176">
        <v>2</v>
      </c>
      <c r="L6" s="176">
        <v>3</v>
      </c>
    </row>
    <row r="7" spans="1:12" ht="24.95" customHeight="1" x14ac:dyDescent="0.25">
      <c r="A7" s="151">
        <f>'команда город'!E55</f>
        <v>0</v>
      </c>
      <c r="B7" s="131" t="str">
        <f>'команда город'!B55</f>
        <v>Ковальская Дарья</v>
      </c>
      <c r="C7" s="135"/>
      <c r="D7" s="135"/>
      <c r="E7" s="135"/>
      <c r="F7" s="140"/>
      <c r="H7" s="129">
        <f>'команда город'!E42</f>
        <v>0</v>
      </c>
      <c r="I7" s="131" t="str">
        <f>'команда город'!B42</f>
        <v>Брагин Ярослав</v>
      </c>
      <c r="J7" s="135"/>
      <c r="K7" s="135"/>
      <c r="L7" s="135"/>
    </row>
    <row r="8" spans="1:12" ht="24.95" customHeight="1" x14ac:dyDescent="0.25">
      <c r="A8" s="151">
        <f>'команда город'!E56</f>
        <v>0</v>
      </c>
      <c r="B8" s="131" t="str">
        <f>'команда город'!B56</f>
        <v>Мешалкина Дарья</v>
      </c>
      <c r="C8" s="135"/>
      <c r="D8" s="135"/>
      <c r="E8" s="135"/>
      <c r="F8" s="140"/>
      <c r="H8" s="129">
        <f>'команда город'!E43</f>
        <v>0</v>
      </c>
      <c r="I8" s="131" t="str">
        <f>'команда город'!B43</f>
        <v>Жаксымбаев Дамир</v>
      </c>
      <c r="J8" s="135"/>
      <c r="K8" s="135"/>
      <c r="L8" s="135"/>
    </row>
    <row r="9" spans="1:12" ht="24.95" customHeight="1" x14ac:dyDescent="0.25">
      <c r="A9" s="151">
        <f>'команда город'!E57</f>
        <v>0</v>
      </c>
      <c r="B9" s="131" t="str">
        <f>'команда город'!B57</f>
        <v>Семянникова Дарья</v>
      </c>
      <c r="C9" s="135"/>
      <c r="D9" s="135"/>
      <c r="E9" s="135"/>
      <c r="F9" s="140"/>
      <c r="H9" s="129">
        <f>'команда город'!E44</f>
        <v>0</v>
      </c>
      <c r="I9" s="131" t="str">
        <f>'команда город'!B44</f>
        <v>Жигалов Матвей</v>
      </c>
      <c r="J9" s="135"/>
      <c r="K9" s="135"/>
      <c r="L9" s="135"/>
    </row>
    <row r="10" spans="1:12" ht="24.95" customHeight="1" x14ac:dyDescent="0.25">
      <c r="A10" s="151">
        <f>'команда город'!E58</f>
        <v>0</v>
      </c>
      <c r="B10" s="131" t="str">
        <f>'команда город'!B58</f>
        <v>Никифорова Надежда</v>
      </c>
      <c r="C10" s="135"/>
      <c r="D10" s="135"/>
      <c r="E10" s="135"/>
      <c r="F10" s="140"/>
      <c r="H10" s="129">
        <f>'команда город'!E45</f>
        <v>0</v>
      </c>
      <c r="I10" s="131" t="str">
        <f>'команда город'!B45</f>
        <v>Ларищев Илья</v>
      </c>
      <c r="J10" s="135"/>
      <c r="K10" s="135"/>
      <c r="L10" s="135"/>
    </row>
    <row r="11" spans="1:12" ht="24.95" customHeight="1" x14ac:dyDescent="0.25">
      <c r="A11" s="151">
        <f>'команда город'!E59</f>
        <v>0</v>
      </c>
      <c r="B11" s="131" t="str">
        <f>'команда город'!B59</f>
        <v>Середкина Наталья</v>
      </c>
      <c r="C11" s="135"/>
      <c r="D11" s="135"/>
      <c r="E11" s="135"/>
      <c r="F11" s="140"/>
      <c r="H11" s="129">
        <f>'команда город'!E46</f>
        <v>0</v>
      </c>
      <c r="I11" s="131" t="str">
        <f>'команда город'!B46</f>
        <v>Ястребков Роман</v>
      </c>
      <c r="J11" s="135"/>
      <c r="K11" s="135"/>
      <c r="L11" s="135"/>
    </row>
    <row r="12" spans="1:12" ht="24.95" customHeight="1" x14ac:dyDescent="0.25">
      <c r="A12" s="151">
        <f>'команда город'!E60</f>
        <v>0</v>
      </c>
      <c r="B12" s="131" t="str">
        <f>'команда город'!B60</f>
        <v>Стукова Алена</v>
      </c>
      <c r="C12" s="135"/>
      <c r="D12" s="135"/>
      <c r="E12" s="135"/>
      <c r="F12" s="140"/>
      <c r="H12" s="129">
        <f>'команда город'!E47</f>
        <v>0</v>
      </c>
      <c r="I12" s="131" t="str">
        <f>'команда город'!B47</f>
        <v>Шелементьев Никита</v>
      </c>
      <c r="J12" s="135"/>
      <c r="K12" s="135"/>
      <c r="L12" s="135"/>
    </row>
    <row r="13" spans="1:12" ht="30.75" customHeight="1" x14ac:dyDescent="0.25">
      <c r="F13" s="139"/>
    </row>
    <row r="14" spans="1:12" ht="18" customHeight="1" x14ac:dyDescent="0.25">
      <c r="A14" s="141"/>
      <c r="B14" s="141"/>
      <c r="C14" s="141"/>
      <c r="D14" s="141"/>
      <c r="E14" s="141"/>
      <c r="F14" s="142"/>
      <c r="G14" s="141"/>
      <c r="H14" s="141"/>
      <c r="I14" s="141"/>
      <c r="J14" s="141"/>
      <c r="K14" s="141"/>
      <c r="L14" s="141"/>
    </row>
    <row r="15" spans="1:12" ht="18.75" x14ac:dyDescent="0.25">
      <c r="A15" s="237" t="s">
        <v>135</v>
      </c>
      <c r="B15" s="237"/>
      <c r="C15" s="237"/>
      <c r="D15" s="237"/>
      <c r="E15" s="237"/>
      <c r="F15" s="137"/>
      <c r="H15" s="237" t="s">
        <v>4</v>
      </c>
      <c r="I15" s="237"/>
      <c r="J15" s="237"/>
      <c r="K15" s="237"/>
      <c r="L15" s="237"/>
    </row>
    <row r="16" spans="1:12" x14ac:dyDescent="0.25">
      <c r="E16" s="136" t="s">
        <v>95</v>
      </c>
      <c r="F16" s="138"/>
      <c r="L16" s="136" t="s">
        <v>94</v>
      </c>
    </row>
    <row r="17" spans="1:12" ht="17.100000000000001" customHeight="1" x14ac:dyDescent="0.25">
      <c r="A17" s="41" t="s">
        <v>92</v>
      </c>
      <c r="B17" s="95" t="str">
        <f>B3</f>
        <v>КАТАЙСК</v>
      </c>
      <c r="C17" s="41"/>
      <c r="D17" s="41"/>
      <c r="F17" s="139"/>
      <c r="H17" s="41" t="s">
        <v>92</v>
      </c>
      <c r="I17" s="95" t="str">
        <f>B3</f>
        <v>КАТАЙСК</v>
      </c>
      <c r="J17" s="41"/>
      <c r="K17" s="41"/>
    </row>
    <row r="18" spans="1:12" ht="7.5" customHeight="1" x14ac:dyDescent="0.25">
      <c r="A18" s="41"/>
      <c r="B18" s="41"/>
      <c r="C18" s="41"/>
      <c r="D18" s="41"/>
      <c r="F18" s="139"/>
      <c r="H18" s="41"/>
      <c r="I18" s="41"/>
      <c r="J18" s="41"/>
      <c r="K18" s="41"/>
    </row>
    <row r="19" spans="1:12" ht="23.25" customHeight="1" x14ac:dyDescent="0.25">
      <c r="A19" s="238" t="s">
        <v>93</v>
      </c>
      <c r="B19" s="240" t="s">
        <v>87</v>
      </c>
      <c r="C19" s="242" t="s">
        <v>81</v>
      </c>
      <c r="D19" s="242"/>
      <c r="E19" s="242"/>
      <c r="F19" s="140"/>
      <c r="H19" s="238" t="s">
        <v>93</v>
      </c>
      <c r="I19" s="240" t="s">
        <v>87</v>
      </c>
      <c r="J19" s="242" t="s">
        <v>81</v>
      </c>
      <c r="K19" s="242"/>
      <c r="L19" s="242"/>
    </row>
    <row r="20" spans="1:12" x14ac:dyDescent="0.25">
      <c r="A20" s="239"/>
      <c r="B20" s="241"/>
      <c r="C20" s="242"/>
      <c r="D20" s="242"/>
      <c r="E20" s="242"/>
      <c r="F20" s="140"/>
      <c r="H20" s="239"/>
      <c r="I20" s="241"/>
      <c r="J20" s="242"/>
      <c r="K20" s="242"/>
      <c r="L20" s="242"/>
    </row>
    <row r="21" spans="1:12" ht="24.95" customHeight="1" x14ac:dyDescent="0.25">
      <c r="A21" s="103">
        <f>A7</f>
        <v>0</v>
      </c>
      <c r="B21" s="153" t="str">
        <f>B7</f>
        <v>Ковальская Дарья</v>
      </c>
      <c r="C21" s="246"/>
      <c r="D21" s="247"/>
      <c r="E21" s="248"/>
      <c r="F21" s="154"/>
      <c r="G21" s="115"/>
      <c r="H21" s="103">
        <f>H7</f>
        <v>0</v>
      </c>
      <c r="I21" s="153" t="str">
        <f>I7</f>
        <v>Брагин Ярослав</v>
      </c>
      <c r="J21" s="246"/>
      <c r="K21" s="247"/>
      <c r="L21" s="248"/>
    </row>
    <row r="22" spans="1:12" ht="24.95" customHeight="1" x14ac:dyDescent="0.25">
      <c r="A22" s="103">
        <f t="shared" ref="A22:B26" si="0">A8</f>
        <v>0</v>
      </c>
      <c r="B22" s="153" t="str">
        <f t="shared" si="0"/>
        <v>Мешалкина Дарья</v>
      </c>
      <c r="C22" s="246"/>
      <c r="D22" s="247"/>
      <c r="E22" s="248"/>
      <c r="F22" s="154"/>
      <c r="G22" s="115"/>
      <c r="H22" s="103">
        <f t="shared" ref="H22:I26" si="1">H8</f>
        <v>0</v>
      </c>
      <c r="I22" s="153" t="str">
        <f t="shared" si="1"/>
        <v>Жаксымбаев Дамир</v>
      </c>
      <c r="J22" s="246"/>
      <c r="K22" s="247"/>
      <c r="L22" s="248"/>
    </row>
    <row r="23" spans="1:12" ht="24.95" customHeight="1" x14ac:dyDescent="0.25">
      <c r="A23" s="103">
        <f t="shared" si="0"/>
        <v>0</v>
      </c>
      <c r="B23" s="153" t="str">
        <f t="shared" si="0"/>
        <v>Семянникова Дарья</v>
      </c>
      <c r="C23" s="246"/>
      <c r="D23" s="247"/>
      <c r="E23" s="248"/>
      <c r="F23" s="154"/>
      <c r="G23" s="115"/>
      <c r="H23" s="103">
        <f t="shared" si="1"/>
        <v>0</v>
      </c>
      <c r="I23" s="153" t="str">
        <f t="shared" si="1"/>
        <v>Жигалов Матвей</v>
      </c>
      <c r="J23" s="246"/>
      <c r="K23" s="247"/>
      <c r="L23" s="248"/>
    </row>
    <row r="24" spans="1:12" ht="24.95" customHeight="1" x14ac:dyDescent="0.25">
      <c r="A24" s="103">
        <f t="shared" si="0"/>
        <v>0</v>
      </c>
      <c r="B24" s="153" t="str">
        <f t="shared" si="0"/>
        <v>Никифорова Надежда</v>
      </c>
      <c r="C24" s="246"/>
      <c r="D24" s="247"/>
      <c r="E24" s="248"/>
      <c r="F24" s="154"/>
      <c r="G24" s="115"/>
      <c r="H24" s="103">
        <f t="shared" si="1"/>
        <v>0</v>
      </c>
      <c r="I24" s="153" t="str">
        <f t="shared" si="1"/>
        <v>Ларищев Илья</v>
      </c>
      <c r="J24" s="246"/>
      <c r="K24" s="247"/>
      <c r="L24" s="248"/>
    </row>
    <row r="25" spans="1:12" ht="24.95" customHeight="1" x14ac:dyDescent="0.25">
      <c r="A25" s="103">
        <f t="shared" si="0"/>
        <v>0</v>
      </c>
      <c r="B25" s="153" t="str">
        <f t="shared" si="0"/>
        <v>Середкина Наталья</v>
      </c>
      <c r="C25" s="246"/>
      <c r="D25" s="247"/>
      <c r="E25" s="248"/>
      <c r="F25" s="154"/>
      <c r="G25" s="115"/>
      <c r="H25" s="103">
        <f t="shared" si="1"/>
        <v>0</v>
      </c>
      <c r="I25" s="153" t="str">
        <f t="shared" si="1"/>
        <v>Ястребков Роман</v>
      </c>
      <c r="J25" s="246"/>
      <c r="K25" s="247"/>
      <c r="L25" s="248"/>
    </row>
    <row r="26" spans="1:12" ht="24.95" customHeight="1" x14ac:dyDescent="0.25">
      <c r="A26" s="103">
        <f t="shared" si="0"/>
        <v>0</v>
      </c>
      <c r="B26" s="153" t="str">
        <f t="shared" si="0"/>
        <v>Стукова Алена</v>
      </c>
      <c r="C26" s="246"/>
      <c r="D26" s="247"/>
      <c r="E26" s="248"/>
      <c r="F26" s="154"/>
      <c r="G26" s="115"/>
      <c r="H26" s="103">
        <f t="shared" si="1"/>
        <v>0</v>
      </c>
      <c r="I26" s="153" t="str">
        <f t="shared" si="1"/>
        <v>Шелементьев Никита</v>
      </c>
      <c r="J26" s="246"/>
      <c r="K26" s="247"/>
      <c r="L26" s="248"/>
    </row>
    <row r="27" spans="1:12" x14ac:dyDescent="0.25">
      <c r="F27" s="139"/>
    </row>
    <row r="28" spans="1:12" x14ac:dyDescent="0.25">
      <c r="F28" s="139"/>
    </row>
    <row r="29" spans="1:12" ht="18.75" x14ac:dyDescent="0.25">
      <c r="A29" s="237" t="s">
        <v>136</v>
      </c>
      <c r="B29" s="237"/>
      <c r="C29" s="237"/>
      <c r="D29" s="237"/>
      <c r="E29" s="237"/>
      <c r="F29" s="137"/>
      <c r="H29" s="237" t="s">
        <v>136</v>
      </c>
      <c r="I29" s="237"/>
      <c r="J29" s="237"/>
      <c r="K29" s="237"/>
      <c r="L29" s="237"/>
    </row>
    <row r="30" spans="1:12" x14ac:dyDescent="0.25">
      <c r="E30" s="136" t="s">
        <v>95</v>
      </c>
      <c r="F30" s="138"/>
      <c r="L30" s="136" t="s">
        <v>94</v>
      </c>
    </row>
    <row r="31" spans="1:12" ht="17.100000000000001" customHeight="1" x14ac:dyDescent="0.25">
      <c r="A31" s="41" t="s">
        <v>92</v>
      </c>
      <c r="B31" s="95" t="str">
        <f>B3</f>
        <v>КАТАЙСК</v>
      </c>
      <c r="C31" s="41"/>
      <c r="D31" s="41"/>
      <c r="F31" s="139"/>
      <c r="H31" s="41" t="s">
        <v>92</v>
      </c>
      <c r="I31" s="95" t="str">
        <f>B3</f>
        <v>КАТАЙСК</v>
      </c>
      <c r="J31" s="41"/>
      <c r="K31" s="41"/>
    </row>
    <row r="32" spans="1:12" ht="7.5" customHeight="1" x14ac:dyDescent="0.25">
      <c r="A32" s="41"/>
      <c r="B32" s="41"/>
      <c r="C32" s="41"/>
      <c r="D32" s="41"/>
      <c r="F32" s="139"/>
      <c r="H32" s="41"/>
      <c r="I32" s="41"/>
      <c r="J32" s="41"/>
      <c r="K32" s="41"/>
    </row>
    <row r="33" spans="1:12" ht="23.25" customHeight="1" x14ac:dyDescent="0.25">
      <c r="A33" s="238" t="s">
        <v>93</v>
      </c>
      <c r="B33" s="240" t="s">
        <v>87</v>
      </c>
      <c r="C33" s="242" t="s">
        <v>81</v>
      </c>
      <c r="D33" s="242"/>
      <c r="E33" s="242"/>
      <c r="F33" s="140"/>
      <c r="H33" s="238" t="s">
        <v>93</v>
      </c>
      <c r="I33" s="240" t="s">
        <v>87</v>
      </c>
      <c r="J33" s="242" t="s">
        <v>81</v>
      </c>
      <c r="K33" s="242"/>
      <c r="L33" s="242"/>
    </row>
    <row r="34" spans="1:12" x14ac:dyDescent="0.25">
      <c r="A34" s="239"/>
      <c r="B34" s="241"/>
      <c r="C34" s="242"/>
      <c r="D34" s="242"/>
      <c r="E34" s="242"/>
      <c r="F34" s="140"/>
      <c r="H34" s="239"/>
      <c r="I34" s="241"/>
      <c r="J34" s="242"/>
      <c r="K34" s="242"/>
      <c r="L34" s="242"/>
    </row>
    <row r="35" spans="1:12" ht="24.95" customHeight="1" x14ac:dyDescent="0.25">
      <c r="A35" s="103">
        <f>A21</f>
        <v>0</v>
      </c>
      <c r="B35" s="153" t="str">
        <f>B21</f>
        <v>Ковальская Дарья</v>
      </c>
      <c r="C35" s="246"/>
      <c r="D35" s="247"/>
      <c r="E35" s="248"/>
      <c r="F35" s="154"/>
      <c r="G35" s="115"/>
      <c r="H35" s="103">
        <f>H21</f>
        <v>0</v>
      </c>
      <c r="I35" s="153" t="str">
        <f>I21</f>
        <v>Брагин Ярослав</v>
      </c>
      <c r="J35" s="246"/>
      <c r="K35" s="247"/>
      <c r="L35" s="248"/>
    </row>
    <row r="36" spans="1:12" ht="24.95" customHeight="1" x14ac:dyDescent="0.25">
      <c r="A36" s="103">
        <f t="shared" ref="A36:B40" si="2">A22</f>
        <v>0</v>
      </c>
      <c r="B36" s="153" t="str">
        <f t="shared" si="2"/>
        <v>Мешалкина Дарья</v>
      </c>
      <c r="C36" s="246"/>
      <c r="D36" s="247"/>
      <c r="E36" s="248"/>
      <c r="F36" s="154"/>
      <c r="G36" s="115"/>
      <c r="H36" s="103">
        <f t="shared" ref="H36:I40" si="3">H22</f>
        <v>0</v>
      </c>
      <c r="I36" s="153" t="str">
        <f t="shared" si="3"/>
        <v>Жаксымбаев Дамир</v>
      </c>
      <c r="J36" s="246"/>
      <c r="K36" s="247"/>
      <c r="L36" s="248"/>
    </row>
    <row r="37" spans="1:12" ht="24.95" customHeight="1" x14ac:dyDescent="0.25">
      <c r="A37" s="103">
        <f t="shared" si="2"/>
        <v>0</v>
      </c>
      <c r="B37" s="153" t="str">
        <f t="shared" si="2"/>
        <v>Семянникова Дарья</v>
      </c>
      <c r="C37" s="246"/>
      <c r="D37" s="247"/>
      <c r="E37" s="248"/>
      <c r="F37" s="154"/>
      <c r="G37" s="115"/>
      <c r="H37" s="103">
        <f t="shared" si="3"/>
        <v>0</v>
      </c>
      <c r="I37" s="153" t="str">
        <f t="shared" si="3"/>
        <v>Жигалов Матвей</v>
      </c>
      <c r="J37" s="246"/>
      <c r="K37" s="247"/>
      <c r="L37" s="248"/>
    </row>
    <row r="38" spans="1:12" ht="24.95" customHeight="1" x14ac:dyDescent="0.25">
      <c r="A38" s="103">
        <f t="shared" si="2"/>
        <v>0</v>
      </c>
      <c r="B38" s="153" t="str">
        <f t="shared" si="2"/>
        <v>Никифорова Надежда</v>
      </c>
      <c r="C38" s="246"/>
      <c r="D38" s="247"/>
      <c r="E38" s="248"/>
      <c r="F38" s="154"/>
      <c r="G38" s="115"/>
      <c r="H38" s="103">
        <f t="shared" si="3"/>
        <v>0</v>
      </c>
      <c r="I38" s="153" t="str">
        <f t="shared" si="3"/>
        <v>Ларищев Илья</v>
      </c>
      <c r="J38" s="246"/>
      <c r="K38" s="247"/>
      <c r="L38" s="248"/>
    </row>
    <row r="39" spans="1:12" ht="24.95" customHeight="1" x14ac:dyDescent="0.25">
      <c r="A39" s="103">
        <f t="shared" si="2"/>
        <v>0</v>
      </c>
      <c r="B39" s="153" t="str">
        <f t="shared" si="2"/>
        <v>Середкина Наталья</v>
      </c>
      <c r="C39" s="246"/>
      <c r="D39" s="247"/>
      <c r="E39" s="248"/>
      <c r="F39" s="154"/>
      <c r="G39" s="115"/>
      <c r="H39" s="103">
        <f t="shared" si="3"/>
        <v>0</v>
      </c>
      <c r="I39" s="153" t="str">
        <f t="shared" si="3"/>
        <v>Ястребков Роман</v>
      </c>
      <c r="J39" s="246"/>
      <c r="K39" s="247"/>
      <c r="L39" s="248"/>
    </row>
    <row r="40" spans="1:12" ht="24.95" customHeight="1" x14ac:dyDescent="0.25">
      <c r="A40" s="103">
        <f t="shared" si="2"/>
        <v>0</v>
      </c>
      <c r="B40" s="153" t="str">
        <f t="shared" si="2"/>
        <v>Стукова Алена</v>
      </c>
      <c r="C40" s="246"/>
      <c r="D40" s="247"/>
      <c r="E40" s="248"/>
      <c r="F40" s="154"/>
      <c r="G40" s="115"/>
      <c r="H40" s="103">
        <f t="shared" si="3"/>
        <v>0</v>
      </c>
      <c r="I40" s="153" t="str">
        <f t="shared" si="3"/>
        <v>Шелементьев Никита</v>
      </c>
      <c r="J40" s="246"/>
      <c r="K40" s="247"/>
      <c r="L40" s="248"/>
    </row>
    <row r="41" spans="1:12" ht="30.75" customHeight="1" x14ac:dyDescent="0.25">
      <c r="A41" s="115"/>
      <c r="B41" s="115"/>
      <c r="C41" s="115"/>
      <c r="D41" s="115"/>
      <c r="E41" s="115"/>
      <c r="F41" s="155"/>
      <c r="G41" s="115"/>
      <c r="H41" s="115"/>
      <c r="I41" s="115"/>
      <c r="J41" s="115"/>
      <c r="K41" s="115"/>
      <c r="L41" s="115"/>
    </row>
    <row r="42" spans="1:12" ht="18" customHeight="1" x14ac:dyDescent="0.25">
      <c r="A42" s="141"/>
      <c r="B42" s="141"/>
      <c r="C42" s="141"/>
      <c r="D42" s="141"/>
      <c r="E42" s="141"/>
      <c r="F42" s="142"/>
      <c r="G42" s="141"/>
      <c r="H42" s="141"/>
      <c r="I42" s="141"/>
      <c r="J42" s="141"/>
      <c r="K42" s="141"/>
      <c r="L42" s="141"/>
    </row>
    <row r="43" spans="1:12" ht="18.75" x14ac:dyDescent="0.25">
      <c r="A43" s="237" t="s">
        <v>137</v>
      </c>
      <c r="B43" s="237"/>
      <c r="C43" s="237"/>
      <c r="D43" s="237"/>
      <c r="E43" s="237"/>
      <c r="F43" s="137"/>
      <c r="H43" s="237" t="s">
        <v>137</v>
      </c>
      <c r="I43" s="237"/>
      <c r="J43" s="237"/>
      <c r="K43" s="237"/>
      <c r="L43" s="237"/>
    </row>
    <row r="44" spans="1:12" x14ac:dyDescent="0.25">
      <c r="E44" s="136" t="s">
        <v>95</v>
      </c>
      <c r="F44" s="138"/>
      <c r="L44" s="136" t="s">
        <v>94</v>
      </c>
    </row>
    <row r="45" spans="1:12" ht="17.100000000000001" customHeight="1" x14ac:dyDescent="0.25">
      <c r="A45" s="41" t="s">
        <v>92</v>
      </c>
      <c r="B45" s="95" t="str">
        <f>B3</f>
        <v>КАТАЙСК</v>
      </c>
      <c r="C45" s="41"/>
      <c r="D45" s="41"/>
      <c r="F45" s="139"/>
      <c r="H45" s="41" t="s">
        <v>92</v>
      </c>
      <c r="I45" s="95" t="str">
        <f>B3</f>
        <v>КАТАЙСК</v>
      </c>
      <c r="J45" s="41"/>
      <c r="K45" s="41"/>
    </row>
    <row r="46" spans="1:12" ht="7.5" customHeight="1" x14ac:dyDescent="0.25">
      <c r="A46" s="41"/>
      <c r="B46" s="41"/>
      <c r="C46" s="41"/>
      <c r="D46" s="41"/>
      <c r="F46" s="139"/>
      <c r="H46" s="41"/>
      <c r="I46" s="41"/>
      <c r="J46" s="41"/>
      <c r="K46" s="41"/>
    </row>
    <row r="47" spans="1:12" ht="23.25" customHeight="1" x14ac:dyDescent="0.25">
      <c r="A47" s="238" t="s">
        <v>93</v>
      </c>
      <c r="B47" s="240" t="s">
        <v>87</v>
      </c>
      <c r="C47" s="242" t="s">
        <v>81</v>
      </c>
      <c r="D47" s="242"/>
      <c r="E47" s="242"/>
      <c r="F47" s="140"/>
      <c r="H47" s="238" t="s">
        <v>93</v>
      </c>
      <c r="I47" s="240" t="s">
        <v>87</v>
      </c>
      <c r="J47" s="242" t="s">
        <v>81</v>
      </c>
      <c r="K47" s="242"/>
      <c r="L47" s="242"/>
    </row>
    <row r="48" spans="1:12" x14ac:dyDescent="0.25">
      <c r="A48" s="239"/>
      <c r="B48" s="241"/>
      <c r="C48" s="242"/>
      <c r="D48" s="242"/>
      <c r="E48" s="242"/>
      <c r="F48" s="140"/>
      <c r="H48" s="239"/>
      <c r="I48" s="241"/>
      <c r="J48" s="242"/>
      <c r="K48" s="242"/>
      <c r="L48" s="242"/>
    </row>
    <row r="49" spans="1:12" ht="24.95" customHeight="1" x14ac:dyDescent="0.25">
      <c r="A49" s="103">
        <f>A35</f>
        <v>0</v>
      </c>
      <c r="B49" s="153" t="str">
        <f>B35</f>
        <v>Ковальская Дарья</v>
      </c>
      <c r="C49" s="246"/>
      <c r="D49" s="247"/>
      <c r="E49" s="248"/>
      <c r="F49" s="154"/>
      <c r="G49" s="115"/>
      <c r="H49" s="103">
        <f>H35</f>
        <v>0</v>
      </c>
      <c r="I49" s="153" t="str">
        <f>I35</f>
        <v>Брагин Ярослав</v>
      </c>
      <c r="J49" s="246"/>
      <c r="K49" s="247"/>
      <c r="L49" s="248"/>
    </row>
    <row r="50" spans="1:12" ht="24.95" customHeight="1" x14ac:dyDescent="0.25">
      <c r="A50" s="103">
        <f t="shared" ref="A50:B54" si="4">A36</f>
        <v>0</v>
      </c>
      <c r="B50" s="153" t="str">
        <f t="shared" si="4"/>
        <v>Мешалкина Дарья</v>
      </c>
      <c r="C50" s="246"/>
      <c r="D50" s="247"/>
      <c r="E50" s="248"/>
      <c r="F50" s="154"/>
      <c r="G50" s="115"/>
      <c r="H50" s="103">
        <f t="shared" ref="H50:I54" si="5">H36</f>
        <v>0</v>
      </c>
      <c r="I50" s="153" t="str">
        <f t="shared" si="5"/>
        <v>Жаксымбаев Дамир</v>
      </c>
      <c r="J50" s="246"/>
      <c r="K50" s="247"/>
      <c r="L50" s="248"/>
    </row>
    <row r="51" spans="1:12" ht="24.95" customHeight="1" x14ac:dyDescent="0.25">
      <c r="A51" s="103">
        <f t="shared" si="4"/>
        <v>0</v>
      </c>
      <c r="B51" s="153" t="str">
        <f t="shared" si="4"/>
        <v>Семянникова Дарья</v>
      </c>
      <c r="C51" s="246"/>
      <c r="D51" s="247"/>
      <c r="E51" s="248"/>
      <c r="F51" s="154"/>
      <c r="G51" s="115"/>
      <c r="H51" s="103">
        <f t="shared" si="5"/>
        <v>0</v>
      </c>
      <c r="I51" s="153" t="str">
        <f t="shared" si="5"/>
        <v>Жигалов Матвей</v>
      </c>
      <c r="J51" s="246"/>
      <c r="K51" s="247"/>
      <c r="L51" s="248"/>
    </row>
    <row r="52" spans="1:12" ht="24.95" customHeight="1" x14ac:dyDescent="0.25">
      <c r="A52" s="103">
        <f t="shared" si="4"/>
        <v>0</v>
      </c>
      <c r="B52" s="153" t="str">
        <f t="shared" si="4"/>
        <v>Никифорова Надежда</v>
      </c>
      <c r="C52" s="246"/>
      <c r="D52" s="247"/>
      <c r="E52" s="248"/>
      <c r="F52" s="154"/>
      <c r="G52" s="115"/>
      <c r="H52" s="103">
        <f t="shared" si="5"/>
        <v>0</v>
      </c>
      <c r="I52" s="153" t="str">
        <f t="shared" si="5"/>
        <v>Ларищев Илья</v>
      </c>
      <c r="J52" s="246"/>
      <c r="K52" s="247"/>
      <c r="L52" s="248"/>
    </row>
    <row r="53" spans="1:12" ht="24.95" customHeight="1" x14ac:dyDescent="0.25">
      <c r="A53" s="103">
        <f t="shared" si="4"/>
        <v>0</v>
      </c>
      <c r="B53" s="153" t="str">
        <f t="shared" si="4"/>
        <v>Середкина Наталья</v>
      </c>
      <c r="C53" s="246"/>
      <c r="D53" s="247"/>
      <c r="E53" s="248"/>
      <c r="F53" s="154"/>
      <c r="G53" s="115"/>
      <c r="H53" s="103">
        <f t="shared" si="5"/>
        <v>0</v>
      </c>
      <c r="I53" s="153" t="str">
        <f t="shared" si="5"/>
        <v>Ястребков Роман</v>
      </c>
      <c r="J53" s="246"/>
      <c r="K53" s="247"/>
      <c r="L53" s="248"/>
    </row>
    <row r="54" spans="1:12" ht="24.95" customHeight="1" x14ac:dyDescent="0.25">
      <c r="A54" s="103">
        <f t="shared" si="4"/>
        <v>0</v>
      </c>
      <c r="B54" s="153" t="str">
        <f t="shared" si="4"/>
        <v>Стукова Алена</v>
      </c>
      <c r="C54" s="246"/>
      <c r="D54" s="247"/>
      <c r="E54" s="248"/>
      <c r="F54" s="154"/>
      <c r="G54" s="115"/>
      <c r="H54" s="103">
        <f t="shared" si="5"/>
        <v>0</v>
      </c>
      <c r="I54" s="153" t="str">
        <f t="shared" si="5"/>
        <v>Шелементьев Никита</v>
      </c>
      <c r="J54" s="246"/>
      <c r="K54" s="247"/>
      <c r="L54" s="248"/>
    </row>
    <row r="55" spans="1:12" x14ac:dyDescent="0.25">
      <c r="F55" s="139"/>
    </row>
    <row r="56" spans="1:12" x14ac:dyDescent="0.25">
      <c r="F56" s="139"/>
    </row>
    <row r="57" spans="1:12" ht="18.75" x14ac:dyDescent="0.25">
      <c r="A57" s="237" t="s">
        <v>194</v>
      </c>
      <c r="B57" s="237"/>
      <c r="C57" s="237"/>
      <c r="D57" s="237"/>
      <c r="E57" s="237"/>
      <c r="F57" s="137"/>
      <c r="H57" s="237" t="s">
        <v>194</v>
      </c>
      <c r="I57" s="237"/>
      <c r="J57" s="237"/>
      <c r="K57" s="237"/>
      <c r="L57" s="237"/>
    </row>
    <row r="58" spans="1:12" x14ac:dyDescent="0.25">
      <c r="E58" s="136" t="s">
        <v>95</v>
      </c>
      <c r="F58" s="138"/>
      <c r="L58" s="136" t="s">
        <v>94</v>
      </c>
    </row>
    <row r="59" spans="1:12" ht="17.100000000000001" customHeight="1" x14ac:dyDescent="0.25">
      <c r="A59" s="41" t="s">
        <v>92</v>
      </c>
      <c r="B59" s="95" t="str">
        <f>B3</f>
        <v>КАТАЙСК</v>
      </c>
      <c r="C59" s="41"/>
      <c r="D59" s="41"/>
      <c r="F59" s="139"/>
      <c r="H59" s="41" t="s">
        <v>92</v>
      </c>
      <c r="I59" s="95" t="str">
        <f>B3</f>
        <v>КАТАЙСК</v>
      </c>
      <c r="J59" s="41"/>
      <c r="K59" s="41"/>
    </row>
    <row r="60" spans="1:12" ht="7.5" customHeight="1" x14ac:dyDescent="0.25">
      <c r="A60" s="41"/>
      <c r="B60" s="41"/>
      <c r="C60" s="41"/>
      <c r="D60" s="41"/>
      <c r="F60" s="139"/>
      <c r="H60" s="41"/>
      <c r="I60" s="41"/>
      <c r="J60" s="41"/>
      <c r="K60" s="41"/>
    </row>
    <row r="61" spans="1:12" ht="23.25" customHeight="1" x14ac:dyDescent="0.25">
      <c r="A61" s="238" t="s">
        <v>93</v>
      </c>
      <c r="B61" s="240" t="s">
        <v>87</v>
      </c>
      <c r="C61" s="242" t="s">
        <v>81</v>
      </c>
      <c r="D61" s="242"/>
      <c r="E61" s="242"/>
      <c r="F61" s="140"/>
      <c r="H61" s="238" t="s">
        <v>93</v>
      </c>
      <c r="I61" s="240" t="s">
        <v>87</v>
      </c>
      <c r="J61" s="242" t="s">
        <v>81</v>
      </c>
      <c r="K61" s="242"/>
      <c r="L61" s="242"/>
    </row>
    <row r="62" spans="1:12" x14ac:dyDescent="0.25">
      <c r="A62" s="239"/>
      <c r="B62" s="241"/>
      <c r="C62" s="242"/>
      <c r="D62" s="242"/>
      <c r="E62" s="242"/>
      <c r="F62" s="140"/>
      <c r="H62" s="239"/>
      <c r="I62" s="241"/>
      <c r="J62" s="242"/>
      <c r="K62" s="242"/>
      <c r="L62" s="242"/>
    </row>
    <row r="63" spans="1:12" ht="24.95" customHeight="1" x14ac:dyDescent="0.25">
      <c r="A63" s="103">
        <f>A49</f>
        <v>0</v>
      </c>
      <c r="B63" s="153" t="str">
        <f>B49</f>
        <v>Ковальская Дарья</v>
      </c>
      <c r="C63" s="246"/>
      <c r="D63" s="247"/>
      <c r="E63" s="248"/>
      <c r="F63" s="154"/>
      <c r="G63" s="115"/>
      <c r="H63" s="103">
        <f>H49</f>
        <v>0</v>
      </c>
      <c r="I63" s="153" t="str">
        <f>I49</f>
        <v>Брагин Ярослав</v>
      </c>
      <c r="J63" s="246"/>
      <c r="K63" s="247"/>
      <c r="L63" s="248"/>
    </row>
    <row r="64" spans="1:12" ht="24.95" customHeight="1" x14ac:dyDescent="0.25">
      <c r="A64" s="103">
        <f t="shared" ref="A64:B68" si="6">A50</f>
        <v>0</v>
      </c>
      <c r="B64" s="153" t="str">
        <f t="shared" si="6"/>
        <v>Мешалкина Дарья</v>
      </c>
      <c r="C64" s="246"/>
      <c r="D64" s="247"/>
      <c r="E64" s="248"/>
      <c r="F64" s="154"/>
      <c r="G64" s="115"/>
      <c r="H64" s="103">
        <f t="shared" ref="H64:I68" si="7">H50</f>
        <v>0</v>
      </c>
      <c r="I64" s="153" t="str">
        <f t="shared" si="7"/>
        <v>Жаксымбаев Дамир</v>
      </c>
      <c r="J64" s="246"/>
      <c r="K64" s="247"/>
      <c r="L64" s="248"/>
    </row>
    <row r="65" spans="1:12" ht="24.95" customHeight="1" x14ac:dyDescent="0.25">
      <c r="A65" s="103">
        <f t="shared" si="6"/>
        <v>0</v>
      </c>
      <c r="B65" s="153" t="str">
        <f t="shared" si="6"/>
        <v>Семянникова Дарья</v>
      </c>
      <c r="C65" s="246"/>
      <c r="D65" s="247"/>
      <c r="E65" s="248"/>
      <c r="F65" s="154"/>
      <c r="G65" s="115"/>
      <c r="H65" s="103">
        <f t="shared" si="7"/>
        <v>0</v>
      </c>
      <c r="I65" s="153" t="str">
        <f t="shared" si="7"/>
        <v>Жигалов Матвей</v>
      </c>
      <c r="J65" s="246"/>
      <c r="K65" s="247"/>
      <c r="L65" s="248"/>
    </row>
    <row r="66" spans="1:12" ht="24.95" customHeight="1" x14ac:dyDescent="0.25">
      <c r="A66" s="103">
        <f t="shared" si="6"/>
        <v>0</v>
      </c>
      <c r="B66" s="153" t="str">
        <f t="shared" si="6"/>
        <v>Никифорова Надежда</v>
      </c>
      <c r="C66" s="246"/>
      <c r="D66" s="247"/>
      <c r="E66" s="248"/>
      <c r="F66" s="154"/>
      <c r="G66" s="115"/>
      <c r="H66" s="103">
        <f t="shared" si="7"/>
        <v>0</v>
      </c>
      <c r="I66" s="153" t="str">
        <f t="shared" si="7"/>
        <v>Ларищев Илья</v>
      </c>
      <c r="J66" s="246"/>
      <c r="K66" s="247"/>
      <c r="L66" s="248"/>
    </row>
    <row r="67" spans="1:12" ht="24.95" customHeight="1" x14ac:dyDescent="0.25">
      <c r="A67" s="103">
        <f t="shared" si="6"/>
        <v>0</v>
      </c>
      <c r="B67" s="153" t="str">
        <f t="shared" si="6"/>
        <v>Середкина Наталья</v>
      </c>
      <c r="C67" s="246"/>
      <c r="D67" s="247"/>
      <c r="E67" s="248"/>
      <c r="F67" s="154"/>
      <c r="G67" s="115"/>
      <c r="H67" s="103">
        <f t="shared" si="7"/>
        <v>0</v>
      </c>
      <c r="I67" s="153" t="str">
        <f t="shared" si="7"/>
        <v>Ястребков Роман</v>
      </c>
      <c r="J67" s="246"/>
      <c r="K67" s="247"/>
      <c r="L67" s="248"/>
    </row>
    <row r="68" spans="1:12" ht="24.95" customHeight="1" x14ac:dyDescent="0.25">
      <c r="A68" s="103">
        <f t="shared" si="6"/>
        <v>0</v>
      </c>
      <c r="B68" s="153" t="str">
        <f t="shared" si="6"/>
        <v>Стукова Алена</v>
      </c>
      <c r="C68" s="246"/>
      <c r="D68" s="247"/>
      <c r="E68" s="248"/>
      <c r="F68" s="154"/>
      <c r="G68" s="115"/>
      <c r="H68" s="103">
        <f t="shared" si="7"/>
        <v>0</v>
      </c>
      <c r="I68" s="153" t="str">
        <f t="shared" si="7"/>
        <v>Шелементьев Никита</v>
      </c>
      <c r="J68" s="246"/>
      <c r="K68" s="247"/>
      <c r="L68" s="248"/>
    </row>
    <row r="69" spans="1:12" ht="30.75" customHeight="1" x14ac:dyDescent="0.25">
      <c r="F69" s="139"/>
    </row>
    <row r="70" spans="1:12" ht="18" customHeight="1" x14ac:dyDescent="0.25">
      <c r="A70" s="141"/>
      <c r="B70" s="141"/>
      <c r="C70" s="141"/>
      <c r="D70" s="141"/>
      <c r="E70" s="141"/>
      <c r="F70" s="142"/>
      <c r="G70" s="141"/>
      <c r="H70" s="141"/>
      <c r="I70" s="141"/>
      <c r="J70" s="141"/>
      <c r="K70" s="141"/>
      <c r="L70" s="141"/>
    </row>
    <row r="71" spans="1:12" ht="18.75" x14ac:dyDescent="0.25">
      <c r="A71" s="237"/>
      <c r="B71" s="237"/>
      <c r="C71" s="237"/>
      <c r="D71" s="237"/>
      <c r="E71" s="237"/>
      <c r="F71" s="137"/>
      <c r="H71" s="237"/>
      <c r="I71" s="237"/>
      <c r="J71" s="237"/>
      <c r="K71" s="237"/>
      <c r="L71" s="237"/>
    </row>
    <row r="72" spans="1:12" x14ac:dyDescent="0.25">
      <c r="E72" s="136" t="s">
        <v>95</v>
      </c>
      <c r="F72" s="138"/>
      <c r="L72" s="136" t="s">
        <v>94</v>
      </c>
    </row>
    <row r="73" spans="1:12" ht="17.100000000000001" customHeight="1" x14ac:dyDescent="0.25">
      <c r="A73" s="41" t="s">
        <v>92</v>
      </c>
      <c r="B73" s="95" t="str">
        <f>B3</f>
        <v>КАТАЙСК</v>
      </c>
      <c r="C73" s="41"/>
      <c r="D73" s="41"/>
      <c r="F73" s="139"/>
      <c r="H73" s="41" t="s">
        <v>92</v>
      </c>
      <c r="I73" s="95" t="str">
        <f>B3</f>
        <v>КАТАЙСК</v>
      </c>
      <c r="J73" s="41"/>
      <c r="K73" s="41"/>
    </row>
    <row r="74" spans="1:12" ht="7.5" customHeight="1" x14ac:dyDescent="0.25">
      <c r="A74" s="41"/>
      <c r="B74" s="41"/>
      <c r="C74" s="41"/>
      <c r="D74" s="41"/>
      <c r="F74" s="139"/>
      <c r="H74" s="41"/>
      <c r="I74" s="41"/>
      <c r="J74" s="41"/>
      <c r="K74" s="41"/>
    </row>
    <row r="75" spans="1:12" ht="23.25" customHeight="1" x14ac:dyDescent="0.25">
      <c r="A75" s="238" t="s">
        <v>93</v>
      </c>
      <c r="B75" s="240" t="s">
        <v>87</v>
      </c>
      <c r="C75" s="242" t="s">
        <v>81</v>
      </c>
      <c r="D75" s="242"/>
      <c r="E75" s="242"/>
      <c r="F75" s="140"/>
      <c r="H75" s="238" t="s">
        <v>93</v>
      </c>
      <c r="I75" s="240" t="s">
        <v>87</v>
      </c>
      <c r="J75" s="242" t="s">
        <v>81</v>
      </c>
      <c r="K75" s="242"/>
      <c r="L75" s="242"/>
    </row>
    <row r="76" spans="1:12" x14ac:dyDescent="0.25">
      <c r="A76" s="239"/>
      <c r="B76" s="241"/>
      <c r="C76" s="242"/>
      <c r="D76" s="242"/>
      <c r="E76" s="242"/>
      <c r="F76" s="140"/>
      <c r="H76" s="239"/>
      <c r="I76" s="241"/>
      <c r="J76" s="242"/>
      <c r="K76" s="242"/>
      <c r="L76" s="242"/>
    </row>
    <row r="77" spans="1:12" ht="24.95" customHeight="1" x14ac:dyDescent="0.25">
      <c r="A77" s="103">
        <f>A63</f>
        <v>0</v>
      </c>
      <c r="B77" s="153" t="str">
        <f>B63</f>
        <v>Ковальская Дарья</v>
      </c>
      <c r="C77" s="246"/>
      <c r="D77" s="247"/>
      <c r="E77" s="248"/>
      <c r="F77" s="154"/>
      <c r="G77" s="115"/>
      <c r="H77" s="103">
        <f>H63</f>
        <v>0</v>
      </c>
      <c r="I77" s="153" t="str">
        <f>I63</f>
        <v>Брагин Ярослав</v>
      </c>
      <c r="J77" s="246"/>
      <c r="K77" s="247"/>
      <c r="L77" s="248"/>
    </row>
    <row r="78" spans="1:12" ht="24.95" customHeight="1" x14ac:dyDescent="0.25">
      <c r="A78" s="103">
        <f t="shared" ref="A78:B82" si="8">A64</f>
        <v>0</v>
      </c>
      <c r="B78" s="153" t="str">
        <f t="shared" si="8"/>
        <v>Мешалкина Дарья</v>
      </c>
      <c r="C78" s="246"/>
      <c r="D78" s="247"/>
      <c r="E78" s="248"/>
      <c r="F78" s="154"/>
      <c r="G78" s="115"/>
      <c r="H78" s="103">
        <f t="shared" ref="H78:I82" si="9">H64</f>
        <v>0</v>
      </c>
      <c r="I78" s="153" t="str">
        <f t="shared" si="9"/>
        <v>Жаксымбаев Дамир</v>
      </c>
      <c r="J78" s="246"/>
      <c r="K78" s="247"/>
      <c r="L78" s="248"/>
    </row>
    <row r="79" spans="1:12" ht="24.95" customHeight="1" x14ac:dyDescent="0.25">
      <c r="A79" s="103">
        <f t="shared" si="8"/>
        <v>0</v>
      </c>
      <c r="B79" s="153" t="str">
        <f t="shared" si="8"/>
        <v>Семянникова Дарья</v>
      </c>
      <c r="C79" s="246"/>
      <c r="D79" s="247"/>
      <c r="E79" s="248"/>
      <c r="F79" s="154"/>
      <c r="G79" s="115"/>
      <c r="H79" s="103">
        <f t="shared" si="9"/>
        <v>0</v>
      </c>
      <c r="I79" s="153" t="str">
        <f t="shared" si="9"/>
        <v>Жигалов Матвей</v>
      </c>
      <c r="J79" s="246"/>
      <c r="K79" s="247"/>
      <c r="L79" s="248"/>
    </row>
    <row r="80" spans="1:12" ht="24.95" customHeight="1" x14ac:dyDescent="0.25">
      <c r="A80" s="103">
        <f t="shared" si="8"/>
        <v>0</v>
      </c>
      <c r="B80" s="153" t="str">
        <f t="shared" si="8"/>
        <v>Никифорова Надежда</v>
      </c>
      <c r="C80" s="246"/>
      <c r="D80" s="247"/>
      <c r="E80" s="248"/>
      <c r="F80" s="154"/>
      <c r="G80" s="115"/>
      <c r="H80" s="103">
        <f t="shared" si="9"/>
        <v>0</v>
      </c>
      <c r="I80" s="153" t="str">
        <f t="shared" si="9"/>
        <v>Ларищев Илья</v>
      </c>
      <c r="J80" s="246"/>
      <c r="K80" s="247"/>
      <c r="L80" s="248"/>
    </row>
    <row r="81" spans="1:12" ht="24.95" customHeight="1" x14ac:dyDescent="0.25">
      <c r="A81" s="103">
        <f t="shared" si="8"/>
        <v>0</v>
      </c>
      <c r="B81" s="153" t="str">
        <f t="shared" si="8"/>
        <v>Середкина Наталья</v>
      </c>
      <c r="C81" s="246"/>
      <c r="D81" s="247"/>
      <c r="E81" s="248"/>
      <c r="F81" s="154"/>
      <c r="G81" s="115"/>
      <c r="H81" s="103">
        <f t="shared" si="9"/>
        <v>0</v>
      </c>
      <c r="I81" s="153" t="str">
        <f t="shared" si="9"/>
        <v>Ястребков Роман</v>
      </c>
      <c r="J81" s="246"/>
      <c r="K81" s="247"/>
      <c r="L81" s="248"/>
    </row>
    <row r="82" spans="1:12" ht="24.95" customHeight="1" x14ac:dyDescent="0.25">
      <c r="A82" s="103">
        <f t="shared" si="8"/>
        <v>0</v>
      </c>
      <c r="B82" s="153" t="str">
        <f t="shared" si="8"/>
        <v>Стукова Алена</v>
      </c>
      <c r="C82" s="246"/>
      <c r="D82" s="247"/>
      <c r="E82" s="248"/>
      <c r="F82" s="154"/>
      <c r="G82" s="115"/>
      <c r="H82" s="103">
        <f t="shared" si="9"/>
        <v>0</v>
      </c>
      <c r="I82" s="153" t="str">
        <f t="shared" si="9"/>
        <v>Шелементьев Никита</v>
      </c>
      <c r="J82" s="246"/>
      <c r="K82" s="247"/>
      <c r="L82" s="248"/>
    </row>
    <row r="83" spans="1:12" x14ac:dyDescent="0.25">
      <c r="F83" s="139"/>
    </row>
    <row r="84" spans="1:12" x14ac:dyDescent="0.25">
      <c r="F84" s="139"/>
    </row>
  </sheetData>
  <mergeCells count="108">
    <mergeCell ref="A15:E15"/>
    <mergeCell ref="H15:L15"/>
    <mergeCell ref="A19:A20"/>
    <mergeCell ref="B19:B20"/>
    <mergeCell ref="C19:E20"/>
    <mergeCell ref="H19:H20"/>
    <mergeCell ref="I19:I20"/>
    <mergeCell ref="J19:L20"/>
    <mergeCell ref="A1:E1"/>
    <mergeCell ref="H1:L1"/>
    <mergeCell ref="A5:A6"/>
    <mergeCell ref="B5:B6"/>
    <mergeCell ref="C5:E5"/>
    <mergeCell ref="H5:H6"/>
    <mergeCell ref="I5:I6"/>
    <mergeCell ref="J5:L5"/>
    <mergeCell ref="C24:E24"/>
    <mergeCell ref="J24:L24"/>
    <mergeCell ref="C25:E25"/>
    <mergeCell ref="J25:L25"/>
    <mergeCell ref="C26:E26"/>
    <mergeCell ref="J26:L26"/>
    <mergeCell ref="C21:E21"/>
    <mergeCell ref="J21:L21"/>
    <mergeCell ref="C22:E22"/>
    <mergeCell ref="J22:L22"/>
    <mergeCell ref="C23:E23"/>
    <mergeCell ref="J23:L23"/>
    <mergeCell ref="C35:E35"/>
    <mergeCell ref="J35:L35"/>
    <mergeCell ref="C36:E36"/>
    <mergeCell ref="J36:L36"/>
    <mergeCell ref="C37:E37"/>
    <mergeCell ref="J37:L37"/>
    <mergeCell ref="A29:E29"/>
    <mergeCell ref="H29:L29"/>
    <mergeCell ref="A33:A34"/>
    <mergeCell ref="B33:B34"/>
    <mergeCell ref="C33:E34"/>
    <mergeCell ref="H33:H34"/>
    <mergeCell ref="I33:I34"/>
    <mergeCell ref="J33:L34"/>
    <mergeCell ref="A43:E43"/>
    <mergeCell ref="H43:L43"/>
    <mergeCell ref="A47:A48"/>
    <mergeCell ref="B47:B48"/>
    <mergeCell ref="C47:E48"/>
    <mergeCell ref="H47:H48"/>
    <mergeCell ref="I47:I48"/>
    <mergeCell ref="J47:L48"/>
    <mergeCell ref="C38:E38"/>
    <mergeCell ref="J38:L38"/>
    <mergeCell ref="C39:E39"/>
    <mergeCell ref="J39:L39"/>
    <mergeCell ref="C40:E40"/>
    <mergeCell ref="J40:L40"/>
    <mergeCell ref="C52:E52"/>
    <mergeCell ref="J52:L52"/>
    <mergeCell ref="C53:E53"/>
    <mergeCell ref="J53:L53"/>
    <mergeCell ref="C54:E54"/>
    <mergeCell ref="J54:L54"/>
    <mergeCell ref="C49:E49"/>
    <mergeCell ref="J49:L49"/>
    <mergeCell ref="C50:E50"/>
    <mergeCell ref="J50:L50"/>
    <mergeCell ref="C51:E51"/>
    <mergeCell ref="J51:L51"/>
    <mergeCell ref="C63:E63"/>
    <mergeCell ref="J63:L63"/>
    <mergeCell ref="C64:E64"/>
    <mergeCell ref="J64:L64"/>
    <mergeCell ref="C65:E65"/>
    <mergeCell ref="J65:L65"/>
    <mergeCell ref="A57:E57"/>
    <mergeCell ref="H57:L57"/>
    <mergeCell ref="A61:A62"/>
    <mergeCell ref="B61:B62"/>
    <mergeCell ref="C61:E62"/>
    <mergeCell ref="H61:H62"/>
    <mergeCell ref="I61:I62"/>
    <mergeCell ref="J61:L62"/>
    <mergeCell ref="A71:E71"/>
    <mergeCell ref="H71:L71"/>
    <mergeCell ref="A75:A76"/>
    <mergeCell ref="B75:B76"/>
    <mergeCell ref="C75:E76"/>
    <mergeCell ref="H75:H76"/>
    <mergeCell ref="I75:I76"/>
    <mergeCell ref="J75:L76"/>
    <mergeCell ref="C66:E66"/>
    <mergeCell ref="J66:L66"/>
    <mergeCell ref="C67:E67"/>
    <mergeCell ref="J67:L67"/>
    <mergeCell ref="C68:E68"/>
    <mergeCell ref="J68:L68"/>
    <mergeCell ref="C80:E80"/>
    <mergeCell ref="J80:L80"/>
    <mergeCell ref="C81:E81"/>
    <mergeCell ref="J81:L81"/>
    <mergeCell ref="C82:E82"/>
    <mergeCell ref="J82:L82"/>
    <mergeCell ref="C77:E77"/>
    <mergeCell ref="J77:L77"/>
    <mergeCell ref="C78:E78"/>
    <mergeCell ref="J78:L78"/>
    <mergeCell ref="C79:E79"/>
    <mergeCell ref="J79:L79"/>
  </mergeCells>
  <pageMargins left="0.23622047244094491" right="0.23622047244094491" top="0.23622047244094491" bottom="0.23622047244094491" header="0" footer="0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84"/>
  <sheetViews>
    <sheetView topLeftCell="A46" zoomScale="70" zoomScaleNormal="70" workbookViewId="0">
      <selection activeCell="H57" sqref="H57:L57"/>
    </sheetView>
  </sheetViews>
  <sheetFormatPr defaultRowHeight="15" x14ac:dyDescent="0.25"/>
  <cols>
    <col min="1" max="1" width="10.28515625" customWidth="1"/>
    <col min="2" max="2" width="26" customWidth="1"/>
    <col min="6" max="7" width="7.28515625" customWidth="1"/>
    <col min="8" max="8" width="10.28515625" customWidth="1"/>
    <col min="9" max="9" width="26" customWidth="1"/>
  </cols>
  <sheetData>
    <row r="1" spans="1:12" ht="18.75" x14ac:dyDescent="0.25">
      <c r="A1" s="237" t="s">
        <v>96</v>
      </c>
      <c r="B1" s="237"/>
      <c r="C1" s="237"/>
      <c r="D1" s="237"/>
      <c r="E1" s="237"/>
      <c r="F1" s="137"/>
      <c r="H1" s="237" t="s">
        <v>96</v>
      </c>
      <c r="I1" s="237"/>
      <c r="J1" s="237"/>
      <c r="K1" s="237"/>
      <c r="L1" s="237"/>
    </row>
    <row r="2" spans="1:12" x14ac:dyDescent="0.25">
      <c r="E2" s="136" t="s">
        <v>95</v>
      </c>
      <c r="F2" s="138"/>
      <c r="L2" s="136" t="s">
        <v>94</v>
      </c>
    </row>
    <row r="3" spans="1:12" ht="17.100000000000001" customHeight="1" x14ac:dyDescent="0.25">
      <c r="A3" s="41" t="s">
        <v>92</v>
      </c>
      <c r="B3" s="95" t="str">
        <f>'команда город'!D76</f>
        <v>КУРГАН</v>
      </c>
      <c r="C3" s="41"/>
      <c r="D3" s="41"/>
      <c r="F3" s="139"/>
      <c r="H3" s="41" t="s">
        <v>92</v>
      </c>
      <c r="I3" s="95" t="str">
        <f>B3</f>
        <v>КУРГАН</v>
      </c>
      <c r="J3" s="41"/>
      <c r="K3" s="41"/>
    </row>
    <row r="4" spans="1:12" ht="7.5" customHeight="1" x14ac:dyDescent="0.25">
      <c r="A4" s="41"/>
      <c r="B4" s="41"/>
      <c r="C4" s="41"/>
      <c r="D4" s="41"/>
      <c r="F4" s="139"/>
      <c r="H4" s="41"/>
      <c r="I4" s="41"/>
      <c r="J4" s="41"/>
      <c r="K4" s="41"/>
    </row>
    <row r="5" spans="1:12" ht="23.25" customHeight="1" x14ac:dyDescent="0.25">
      <c r="A5" s="238" t="s">
        <v>93</v>
      </c>
      <c r="B5" s="240" t="s">
        <v>87</v>
      </c>
      <c r="C5" s="243" t="s">
        <v>81</v>
      </c>
      <c r="D5" s="244"/>
      <c r="E5" s="245"/>
      <c r="F5" s="140"/>
      <c r="H5" s="238" t="s">
        <v>93</v>
      </c>
      <c r="I5" s="240" t="s">
        <v>87</v>
      </c>
      <c r="J5" s="243" t="s">
        <v>81</v>
      </c>
      <c r="K5" s="244"/>
      <c r="L5" s="245"/>
    </row>
    <row r="6" spans="1:12" x14ac:dyDescent="0.25">
      <c r="A6" s="239"/>
      <c r="B6" s="241"/>
      <c r="C6" s="176">
        <v>1</v>
      </c>
      <c r="D6" s="176">
        <v>2</v>
      </c>
      <c r="E6" s="176">
        <v>3</v>
      </c>
      <c r="F6" s="140"/>
      <c r="H6" s="239"/>
      <c r="I6" s="241"/>
      <c r="J6" s="176">
        <v>1</v>
      </c>
      <c r="K6" s="176">
        <v>2</v>
      </c>
      <c r="L6" s="176">
        <v>3</v>
      </c>
    </row>
    <row r="7" spans="1:12" ht="24.95" customHeight="1" x14ac:dyDescent="0.25">
      <c r="A7" s="151">
        <f>'команда город'!E89</f>
        <v>0</v>
      </c>
      <c r="B7" s="131" t="str">
        <f>'команда город'!B89</f>
        <v>Корюкина Виктория</v>
      </c>
      <c r="C7" s="135"/>
      <c r="D7" s="135"/>
      <c r="E7" s="135"/>
      <c r="F7" s="140"/>
      <c r="H7" s="129">
        <f>'команда город'!E76</f>
        <v>0</v>
      </c>
      <c r="I7" s="131" t="str">
        <f>'команда город'!B76</f>
        <v>Владельщиков Иван</v>
      </c>
      <c r="J7" s="135"/>
      <c r="K7" s="135"/>
      <c r="L7" s="135"/>
    </row>
    <row r="8" spans="1:12" ht="24.95" customHeight="1" x14ac:dyDescent="0.25">
      <c r="A8" s="151">
        <f>'команда город'!E90</f>
        <v>0</v>
      </c>
      <c r="B8" s="131" t="str">
        <f>'команда город'!B90</f>
        <v>Колесникова Дарья</v>
      </c>
      <c r="C8" s="135"/>
      <c r="D8" s="135"/>
      <c r="E8" s="135"/>
      <c r="F8" s="140"/>
      <c r="H8" s="129">
        <f>'команда город'!E77</f>
        <v>0</v>
      </c>
      <c r="I8" s="131" t="str">
        <f>'команда город'!B77</f>
        <v>Воробьев Дмитрий</v>
      </c>
      <c r="J8" s="135"/>
      <c r="K8" s="135"/>
      <c r="L8" s="135"/>
    </row>
    <row r="9" spans="1:12" ht="24.95" customHeight="1" x14ac:dyDescent="0.25">
      <c r="A9" s="151">
        <f>'команда город'!E91</f>
        <v>0</v>
      </c>
      <c r="B9" s="131" t="str">
        <f>'команда город'!B91</f>
        <v>Кравченко Дарья</v>
      </c>
      <c r="C9" s="135"/>
      <c r="D9" s="135"/>
      <c r="E9" s="135"/>
      <c r="F9" s="140"/>
      <c r="H9" s="129">
        <f>'команда город'!E78</f>
        <v>0</v>
      </c>
      <c r="I9" s="131" t="str">
        <f>'команда город'!B78</f>
        <v>Кондратов Тимофей</v>
      </c>
      <c r="J9" s="135"/>
      <c r="K9" s="135"/>
      <c r="L9" s="135"/>
    </row>
    <row r="10" spans="1:12" ht="24.95" customHeight="1" x14ac:dyDescent="0.25">
      <c r="A10" s="151">
        <f>'команда город'!E92</f>
        <v>0</v>
      </c>
      <c r="B10" s="131" t="str">
        <f>'команда город'!B92</f>
        <v>Башкинова Алина</v>
      </c>
      <c r="C10" s="135"/>
      <c r="D10" s="135"/>
      <c r="E10" s="135"/>
      <c r="F10" s="140"/>
      <c r="H10" s="129">
        <f>'команда город'!E79</f>
        <v>0</v>
      </c>
      <c r="I10" s="131" t="str">
        <f>'команда город'!B79</f>
        <v>Воинков Дмитрий</v>
      </c>
      <c r="J10" s="135"/>
      <c r="K10" s="135"/>
      <c r="L10" s="135"/>
    </row>
    <row r="11" spans="1:12" ht="24.95" customHeight="1" x14ac:dyDescent="0.25">
      <c r="A11" s="151">
        <f>'команда город'!E93</f>
        <v>0</v>
      </c>
      <c r="B11" s="131" t="str">
        <f>'команда город'!B93</f>
        <v>Гревцева Яна</v>
      </c>
      <c r="C11" s="135"/>
      <c r="D11" s="135"/>
      <c r="E11" s="135"/>
      <c r="F11" s="140"/>
      <c r="H11" s="129">
        <f>'команда город'!E80</f>
        <v>0</v>
      </c>
      <c r="I11" s="131" t="str">
        <f>'команда город'!B80</f>
        <v>Назаров Данил</v>
      </c>
      <c r="J11" s="135"/>
      <c r="K11" s="135"/>
      <c r="L11" s="135"/>
    </row>
    <row r="12" spans="1:12" ht="24.95" customHeight="1" x14ac:dyDescent="0.25">
      <c r="A12" s="151">
        <f>'команда город'!E94</f>
        <v>0</v>
      </c>
      <c r="B12" s="131" t="str">
        <f>'команда город'!B94</f>
        <v>Завгородняя София</v>
      </c>
      <c r="C12" s="135"/>
      <c r="D12" s="135"/>
      <c r="E12" s="135"/>
      <c r="F12" s="140"/>
      <c r="H12" s="129">
        <f>'команда город'!E81</f>
        <v>0</v>
      </c>
      <c r="I12" s="131" t="str">
        <f>'команда город'!B81</f>
        <v>Алекеев Иван</v>
      </c>
      <c r="J12" s="135"/>
      <c r="K12" s="135"/>
      <c r="L12" s="135"/>
    </row>
    <row r="13" spans="1:12" ht="30.75" customHeight="1" x14ac:dyDescent="0.25">
      <c r="F13" s="139"/>
    </row>
    <row r="14" spans="1:12" ht="18" customHeight="1" x14ac:dyDescent="0.25">
      <c r="A14" s="141"/>
      <c r="B14" s="141"/>
      <c r="C14" s="141"/>
      <c r="D14" s="141"/>
      <c r="E14" s="141"/>
      <c r="F14" s="142"/>
      <c r="G14" s="141"/>
      <c r="H14" s="141"/>
      <c r="I14" s="141"/>
      <c r="J14" s="141"/>
      <c r="K14" s="141"/>
      <c r="L14" s="141"/>
    </row>
    <row r="15" spans="1:12" ht="18.75" x14ac:dyDescent="0.25">
      <c r="A15" s="237" t="s">
        <v>135</v>
      </c>
      <c r="B15" s="237"/>
      <c r="C15" s="237"/>
      <c r="D15" s="237"/>
      <c r="E15" s="237"/>
      <c r="F15" s="137"/>
      <c r="H15" s="237" t="s">
        <v>4</v>
      </c>
      <c r="I15" s="237"/>
      <c r="J15" s="237"/>
      <c r="K15" s="237"/>
      <c r="L15" s="237"/>
    </row>
    <row r="16" spans="1:12" x14ac:dyDescent="0.25">
      <c r="E16" s="136" t="s">
        <v>95</v>
      </c>
      <c r="F16" s="138"/>
      <c r="L16" s="136" t="s">
        <v>94</v>
      </c>
    </row>
    <row r="17" spans="1:12" ht="17.100000000000001" customHeight="1" x14ac:dyDescent="0.25">
      <c r="A17" s="41" t="s">
        <v>92</v>
      </c>
      <c r="B17" s="95" t="str">
        <f>B3</f>
        <v>КУРГАН</v>
      </c>
      <c r="C17" s="41"/>
      <c r="D17" s="41"/>
      <c r="F17" s="139"/>
      <c r="H17" s="41" t="s">
        <v>92</v>
      </c>
      <c r="I17" s="95" t="str">
        <f>B3</f>
        <v>КУРГАН</v>
      </c>
      <c r="J17" s="41"/>
      <c r="K17" s="41"/>
    </row>
    <row r="18" spans="1:12" ht="7.5" customHeight="1" x14ac:dyDescent="0.25">
      <c r="A18" s="41"/>
      <c r="B18" s="41"/>
      <c r="C18" s="41"/>
      <c r="D18" s="41"/>
      <c r="F18" s="139"/>
      <c r="H18" s="41"/>
      <c r="I18" s="41"/>
      <c r="J18" s="41"/>
      <c r="K18" s="41"/>
    </row>
    <row r="19" spans="1:12" ht="23.25" customHeight="1" x14ac:dyDescent="0.25">
      <c r="A19" s="238" t="s">
        <v>93</v>
      </c>
      <c r="B19" s="240" t="s">
        <v>87</v>
      </c>
      <c r="C19" s="242" t="s">
        <v>81</v>
      </c>
      <c r="D19" s="242"/>
      <c r="E19" s="242"/>
      <c r="F19" s="140"/>
      <c r="H19" s="238" t="s">
        <v>93</v>
      </c>
      <c r="I19" s="240" t="s">
        <v>87</v>
      </c>
      <c r="J19" s="242" t="s">
        <v>81</v>
      </c>
      <c r="K19" s="242"/>
      <c r="L19" s="242"/>
    </row>
    <row r="20" spans="1:12" x14ac:dyDescent="0.25">
      <c r="A20" s="239"/>
      <c r="B20" s="241"/>
      <c r="C20" s="242"/>
      <c r="D20" s="242"/>
      <c r="E20" s="242"/>
      <c r="F20" s="140"/>
      <c r="H20" s="239"/>
      <c r="I20" s="241"/>
      <c r="J20" s="242"/>
      <c r="K20" s="242"/>
      <c r="L20" s="242"/>
    </row>
    <row r="21" spans="1:12" ht="24.95" customHeight="1" x14ac:dyDescent="0.25">
      <c r="A21" s="153">
        <f>A7</f>
        <v>0</v>
      </c>
      <c r="B21" s="153" t="str">
        <f>B7</f>
        <v>Корюкина Виктория</v>
      </c>
      <c r="C21" s="246"/>
      <c r="D21" s="247"/>
      <c r="E21" s="248"/>
      <c r="F21" s="154"/>
      <c r="G21" s="115"/>
      <c r="H21" s="103">
        <f>H7</f>
        <v>0</v>
      </c>
      <c r="I21" s="153" t="str">
        <f>I7</f>
        <v>Владельщиков Иван</v>
      </c>
      <c r="J21" s="246"/>
      <c r="K21" s="247"/>
      <c r="L21" s="248"/>
    </row>
    <row r="22" spans="1:12" ht="24.95" customHeight="1" x14ac:dyDescent="0.25">
      <c r="A22" s="153">
        <f t="shared" ref="A22:B26" si="0">A8</f>
        <v>0</v>
      </c>
      <c r="B22" s="153" t="str">
        <f t="shared" si="0"/>
        <v>Колесникова Дарья</v>
      </c>
      <c r="C22" s="246"/>
      <c r="D22" s="247"/>
      <c r="E22" s="248"/>
      <c r="F22" s="154"/>
      <c r="G22" s="115"/>
      <c r="H22" s="103">
        <f t="shared" ref="H22:I26" si="1">H8</f>
        <v>0</v>
      </c>
      <c r="I22" s="153" t="str">
        <f t="shared" si="1"/>
        <v>Воробьев Дмитрий</v>
      </c>
      <c r="J22" s="246"/>
      <c r="K22" s="247"/>
      <c r="L22" s="248"/>
    </row>
    <row r="23" spans="1:12" ht="24.95" customHeight="1" x14ac:dyDescent="0.25">
      <c r="A23" s="153">
        <f t="shared" si="0"/>
        <v>0</v>
      </c>
      <c r="B23" s="153" t="str">
        <f t="shared" si="0"/>
        <v>Кравченко Дарья</v>
      </c>
      <c r="C23" s="246"/>
      <c r="D23" s="247"/>
      <c r="E23" s="248"/>
      <c r="F23" s="154"/>
      <c r="G23" s="115"/>
      <c r="H23" s="103">
        <f t="shared" si="1"/>
        <v>0</v>
      </c>
      <c r="I23" s="153" t="str">
        <f t="shared" si="1"/>
        <v>Кондратов Тимофей</v>
      </c>
      <c r="J23" s="246"/>
      <c r="K23" s="247"/>
      <c r="L23" s="248"/>
    </row>
    <row r="24" spans="1:12" ht="24.95" customHeight="1" x14ac:dyDescent="0.25">
      <c r="A24" s="153">
        <f t="shared" si="0"/>
        <v>0</v>
      </c>
      <c r="B24" s="153" t="str">
        <f t="shared" si="0"/>
        <v>Башкинова Алина</v>
      </c>
      <c r="C24" s="246"/>
      <c r="D24" s="247"/>
      <c r="E24" s="248"/>
      <c r="F24" s="154"/>
      <c r="G24" s="115"/>
      <c r="H24" s="103">
        <f t="shared" si="1"/>
        <v>0</v>
      </c>
      <c r="I24" s="153" t="str">
        <f t="shared" si="1"/>
        <v>Воинков Дмитрий</v>
      </c>
      <c r="J24" s="246"/>
      <c r="K24" s="247"/>
      <c r="L24" s="248"/>
    </row>
    <row r="25" spans="1:12" ht="24.95" customHeight="1" x14ac:dyDescent="0.25">
      <c r="A25" s="153">
        <f t="shared" si="0"/>
        <v>0</v>
      </c>
      <c r="B25" s="153" t="str">
        <f t="shared" si="0"/>
        <v>Гревцева Яна</v>
      </c>
      <c r="C25" s="246"/>
      <c r="D25" s="247"/>
      <c r="E25" s="248"/>
      <c r="F25" s="154"/>
      <c r="G25" s="115"/>
      <c r="H25" s="103">
        <f t="shared" si="1"/>
        <v>0</v>
      </c>
      <c r="I25" s="153" t="str">
        <f t="shared" si="1"/>
        <v>Назаров Данил</v>
      </c>
      <c r="J25" s="246"/>
      <c r="K25" s="247"/>
      <c r="L25" s="248"/>
    </row>
    <row r="26" spans="1:12" ht="24.95" customHeight="1" x14ac:dyDescent="0.25">
      <c r="A26" s="153">
        <f t="shared" si="0"/>
        <v>0</v>
      </c>
      <c r="B26" s="153" t="str">
        <f t="shared" si="0"/>
        <v>Завгородняя София</v>
      </c>
      <c r="C26" s="246"/>
      <c r="D26" s="247"/>
      <c r="E26" s="248"/>
      <c r="F26" s="154"/>
      <c r="G26" s="115"/>
      <c r="H26" s="103">
        <f t="shared" si="1"/>
        <v>0</v>
      </c>
      <c r="I26" s="153" t="str">
        <f t="shared" si="1"/>
        <v>Алекеев Иван</v>
      </c>
      <c r="J26" s="246"/>
      <c r="K26" s="247"/>
      <c r="L26" s="248"/>
    </row>
    <row r="27" spans="1:12" x14ac:dyDescent="0.25">
      <c r="F27" s="139"/>
    </row>
    <row r="28" spans="1:12" x14ac:dyDescent="0.25">
      <c r="F28" s="139"/>
    </row>
    <row r="29" spans="1:12" ht="18.75" x14ac:dyDescent="0.25">
      <c r="A29" s="237" t="s">
        <v>136</v>
      </c>
      <c r="B29" s="237"/>
      <c r="C29" s="237"/>
      <c r="D29" s="237"/>
      <c r="E29" s="237"/>
      <c r="F29" s="137"/>
      <c r="H29" s="237" t="s">
        <v>136</v>
      </c>
      <c r="I29" s="237"/>
      <c r="J29" s="237"/>
      <c r="K29" s="237"/>
      <c r="L29" s="237"/>
    </row>
    <row r="30" spans="1:12" x14ac:dyDescent="0.25">
      <c r="E30" s="136" t="s">
        <v>95</v>
      </c>
      <c r="F30" s="138"/>
      <c r="L30" s="136" t="s">
        <v>94</v>
      </c>
    </row>
    <row r="31" spans="1:12" ht="17.100000000000001" customHeight="1" x14ac:dyDescent="0.25">
      <c r="A31" s="41" t="s">
        <v>92</v>
      </c>
      <c r="B31" s="95" t="str">
        <f>B3</f>
        <v>КУРГАН</v>
      </c>
      <c r="C31" s="41"/>
      <c r="D31" s="41"/>
      <c r="F31" s="139"/>
      <c r="H31" s="41" t="s">
        <v>92</v>
      </c>
      <c r="I31" s="95" t="str">
        <f>B3</f>
        <v>КУРГАН</v>
      </c>
      <c r="J31" s="41"/>
      <c r="K31" s="41"/>
    </row>
    <row r="32" spans="1:12" ht="7.5" customHeight="1" x14ac:dyDescent="0.25">
      <c r="A32" s="41"/>
      <c r="B32" s="41"/>
      <c r="C32" s="41"/>
      <c r="D32" s="41"/>
      <c r="F32" s="139"/>
      <c r="H32" s="41"/>
      <c r="I32" s="41"/>
      <c r="J32" s="41"/>
      <c r="K32" s="41"/>
    </row>
    <row r="33" spans="1:12" ht="23.25" customHeight="1" x14ac:dyDescent="0.25">
      <c r="A33" s="238" t="s">
        <v>93</v>
      </c>
      <c r="B33" s="240" t="s">
        <v>87</v>
      </c>
      <c r="C33" s="242" t="s">
        <v>81</v>
      </c>
      <c r="D33" s="242"/>
      <c r="E33" s="242"/>
      <c r="F33" s="140"/>
      <c r="H33" s="238" t="s">
        <v>93</v>
      </c>
      <c r="I33" s="240" t="s">
        <v>87</v>
      </c>
      <c r="J33" s="242" t="s">
        <v>81</v>
      </c>
      <c r="K33" s="242"/>
      <c r="L33" s="242"/>
    </row>
    <row r="34" spans="1:12" x14ac:dyDescent="0.25">
      <c r="A34" s="239"/>
      <c r="B34" s="241"/>
      <c r="C34" s="242"/>
      <c r="D34" s="242"/>
      <c r="E34" s="242"/>
      <c r="F34" s="140"/>
      <c r="H34" s="239"/>
      <c r="I34" s="241"/>
      <c r="J34" s="242"/>
      <c r="K34" s="242"/>
      <c r="L34" s="242"/>
    </row>
    <row r="35" spans="1:12" ht="24.95" customHeight="1" x14ac:dyDescent="0.25">
      <c r="A35" s="153">
        <f>A21</f>
        <v>0</v>
      </c>
      <c r="B35" s="153" t="str">
        <f>B21</f>
        <v>Корюкина Виктория</v>
      </c>
      <c r="C35" s="246"/>
      <c r="D35" s="247"/>
      <c r="E35" s="248"/>
      <c r="F35" s="154"/>
      <c r="G35" s="115"/>
      <c r="H35" s="103">
        <f>H21</f>
        <v>0</v>
      </c>
      <c r="I35" s="153" t="str">
        <f>I21</f>
        <v>Владельщиков Иван</v>
      </c>
      <c r="J35" s="246"/>
      <c r="K35" s="247"/>
      <c r="L35" s="248"/>
    </row>
    <row r="36" spans="1:12" ht="24.95" customHeight="1" x14ac:dyDescent="0.25">
      <c r="A36" s="153">
        <f t="shared" ref="A36:B40" si="2">A22</f>
        <v>0</v>
      </c>
      <c r="B36" s="153" t="str">
        <f t="shared" si="2"/>
        <v>Колесникова Дарья</v>
      </c>
      <c r="C36" s="246"/>
      <c r="D36" s="247"/>
      <c r="E36" s="248"/>
      <c r="F36" s="154"/>
      <c r="G36" s="115"/>
      <c r="H36" s="103">
        <f t="shared" ref="H36:I40" si="3">H22</f>
        <v>0</v>
      </c>
      <c r="I36" s="153" t="str">
        <f t="shared" si="3"/>
        <v>Воробьев Дмитрий</v>
      </c>
      <c r="J36" s="246"/>
      <c r="K36" s="247"/>
      <c r="L36" s="248"/>
    </row>
    <row r="37" spans="1:12" ht="24.95" customHeight="1" x14ac:dyDescent="0.25">
      <c r="A37" s="153">
        <f t="shared" si="2"/>
        <v>0</v>
      </c>
      <c r="B37" s="153" t="str">
        <f t="shared" si="2"/>
        <v>Кравченко Дарья</v>
      </c>
      <c r="C37" s="246"/>
      <c r="D37" s="247"/>
      <c r="E37" s="248"/>
      <c r="F37" s="154"/>
      <c r="G37" s="115"/>
      <c r="H37" s="103">
        <f t="shared" si="3"/>
        <v>0</v>
      </c>
      <c r="I37" s="153" t="str">
        <f t="shared" si="3"/>
        <v>Кондратов Тимофей</v>
      </c>
      <c r="J37" s="246"/>
      <c r="K37" s="247"/>
      <c r="L37" s="248"/>
    </row>
    <row r="38" spans="1:12" ht="24.95" customHeight="1" x14ac:dyDescent="0.25">
      <c r="A38" s="153">
        <f t="shared" si="2"/>
        <v>0</v>
      </c>
      <c r="B38" s="153" t="str">
        <f t="shared" si="2"/>
        <v>Башкинова Алина</v>
      </c>
      <c r="C38" s="246"/>
      <c r="D38" s="247"/>
      <c r="E38" s="248"/>
      <c r="F38" s="154"/>
      <c r="G38" s="115"/>
      <c r="H38" s="103">
        <f t="shared" si="3"/>
        <v>0</v>
      </c>
      <c r="I38" s="153" t="str">
        <f t="shared" si="3"/>
        <v>Воинков Дмитрий</v>
      </c>
      <c r="J38" s="246"/>
      <c r="K38" s="247"/>
      <c r="L38" s="248"/>
    </row>
    <row r="39" spans="1:12" ht="24.95" customHeight="1" x14ac:dyDescent="0.25">
      <c r="A39" s="153">
        <f t="shared" si="2"/>
        <v>0</v>
      </c>
      <c r="B39" s="153" t="str">
        <f t="shared" si="2"/>
        <v>Гревцева Яна</v>
      </c>
      <c r="C39" s="246"/>
      <c r="D39" s="247"/>
      <c r="E39" s="248"/>
      <c r="F39" s="154"/>
      <c r="G39" s="115"/>
      <c r="H39" s="103">
        <f t="shared" si="3"/>
        <v>0</v>
      </c>
      <c r="I39" s="153" t="str">
        <f t="shared" si="3"/>
        <v>Назаров Данил</v>
      </c>
      <c r="J39" s="246"/>
      <c r="K39" s="247"/>
      <c r="L39" s="248"/>
    </row>
    <row r="40" spans="1:12" ht="24.95" customHeight="1" x14ac:dyDescent="0.25">
      <c r="A40" s="153">
        <f t="shared" si="2"/>
        <v>0</v>
      </c>
      <c r="B40" s="153" t="str">
        <f t="shared" si="2"/>
        <v>Завгородняя София</v>
      </c>
      <c r="C40" s="246"/>
      <c r="D40" s="247"/>
      <c r="E40" s="248"/>
      <c r="F40" s="154"/>
      <c r="G40" s="115"/>
      <c r="H40" s="103">
        <f t="shared" si="3"/>
        <v>0</v>
      </c>
      <c r="I40" s="153" t="str">
        <f t="shared" si="3"/>
        <v>Алекеев Иван</v>
      </c>
      <c r="J40" s="246"/>
      <c r="K40" s="247"/>
      <c r="L40" s="248"/>
    </row>
    <row r="41" spans="1:12" ht="30.75" customHeight="1" x14ac:dyDescent="0.25">
      <c r="A41" s="115"/>
      <c r="B41" s="115"/>
      <c r="C41" s="115"/>
      <c r="D41" s="115"/>
      <c r="E41" s="115"/>
      <c r="F41" s="155"/>
      <c r="G41" s="115"/>
      <c r="H41" s="115"/>
      <c r="I41" s="115"/>
      <c r="J41" s="115"/>
      <c r="K41" s="115"/>
      <c r="L41" s="115"/>
    </row>
    <row r="42" spans="1:12" ht="18" customHeight="1" x14ac:dyDescent="0.25">
      <c r="A42" s="141"/>
      <c r="B42" s="141"/>
      <c r="C42" s="141"/>
      <c r="D42" s="141"/>
      <c r="E42" s="141"/>
      <c r="F42" s="142"/>
      <c r="G42" s="141"/>
      <c r="H42" s="141"/>
      <c r="I42" s="141"/>
      <c r="J42" s="141"/>
      <c r="K42" s="141"/>
      <c r="L42" s="141"/>
    </row>
    <row r="43" spans="1:12" ht="18.75" x14ac:dyDescent="0.25">
      <c r="A43" s="237" t="s">
        <v>137</v>
      </c>
      <c r="B43" s="237"/>
      <c r="C43" s="237"/>
      <c r="D43" s="237"/>
      <c r="E43" s="237"/>
      <c r="F43" s="137"/>
      <c r="H43" s="237" t="s">
        <v>137</v>
      </c>
      <c r="I43" s="237"/>
      <c r="J43" s="237"/>
      <c r="K43" s="237"/>
      <c r="L43" s="237"/>
    </row>
    <row r="44" spans="1:12" x14ac:dyDescent="0.25">
      <c r="E44" s="136" t="s">
        <v>95</v>
      </c>
      <c r="F44" s="138"/>
      <c r="L44" s="136" t="s">
        <v>94</v>
      </c>
    </row>
    <row r="45" spans="1:12" ht="17.100000000000001" customHeight="1" x14ac:dyDescent="0.25">
      <c r="A45" s="41" t="s">
        <v>92</v>
      </c>
      <c r="B45" s="95" t="str">
        <f>B3</f>
        <v>КУРГАН</v>
      </c>
      <c r="C45" s="41"/>
      <c r="D45" s="41"/>
      <c r="F45" s="139"/>
      <c r="H45" s="41" t="s">
        <v>92</v>
      </c>
      <c r="I45" s="95" t="str">
        <f>B3</f>
        <v>КУРГАН</v>
      </c>
      <c r="J45" s="41"/>
      <c r="K45" s="41"/>
    </row>
    <row r="46" spans="1:12" ht="7.5" customHeight="1" x14ac:dyDescent="0.25">
      <c r="A46" s="41"/>
      <c r="B46" s="41"/>
      <c r="C46" s="41"/>
      <c r="D46" s="41"/>
      <c r="F46" s="139"/>
      <c r="H46" s="41"/>
      <c r="I46" s="41"/>
      <c r="J46" s="41"/>
      <c r="K46" s="41"/>
    </row>
    <row r="47" spans="1:12" ht="23.25" customHeight="1" x14ac:dyDescent="0.25">
      <c r="A47" s="238" t="s">
        <v>93</v>
      </c>
      <c r="B47" s="240" t="s">
        <v>87</v>
      </c>
      <c r="C47" s="242" t="s">
        <v>81</v>
      </c>
      <c r="D47" s="242"/>
      <c r="E47" s="242"/>
      <c r="F47" s="140"/>
      <c r="H47" s="238" t="s">
        <v>93</v>
      </c>
      <c r="I47" s="240" t="s">
        <v>87</v>
      </c>
      <c r="J47" s="242" t="s">
        <v>81</v>
      </c>
      <c r="K47" s="242"/>
      <c r="L47" s="242"/>
    </row>
    <row r="48" spans="1:12" x14ac:dyDescent="0.25">
      <c r="A48" s="239"/>
      <c r="B48" s="241"/>
      <c r="C48" s="242"/>
      <c r="D48" s="242"/>
      <c r="E48" s="242"/>
      <c r="F48" s="140"/>
      <c r="H48" s="239"/>
      <c r="I48" s="241"/>
      <c r="J48" s="242"/>
      <c r="K48" s="242"/>
      <c r="L48" s="242"/>
    </row>
    <row r="49" spans="1:12" ht="24.95" customHeight="1" x14ac:dyDescent="0.25">
      <c r="A49" s="153">
        <f>A35</f>
        <v>0</v>
      </c>
      <c r="B49" s="153" t="str">
        <f>B35</f>
        <v>Корюкина Виктория</v>
      </c>
      <c r="C49" s="246"/>
      <c r="D49" s="247"/>
      <c r="E49" s="248"/>
      <c r="F49" s="154"/>
      <c r="G49" s="115"/>
      <c r="H49" s="103">
        <f>H35</f>
        <v>0</v>
      </c>
      <c r="I49" s="153" t="str">
        <f>I35</f>
        <v>Владельщиков Иван</v>
      </c>
      <c r="J49" s="246"/>
      <c r="K49" s="247"/>
      <c r="L49" s="248"/>
    </row>
    <row r="50" spans="1:12" ht="24.95" customHeight="1" x14ac:dyDescent="0.25">
      <c r="A50" s="153">
        <f t="shared" ref="A50:B54" si="4">A36</f>
        <v>0</v>
      </c>
      <c r="B50" s="153" t="str">
        <f t="shared" si="4"/>
        <v>Колесникова Дарья</v>
      </c>
      <c r="C50" s="246"/>
      <c r="D50" s="247"/>
      <c r="E50" s="248"/>
      <c r="F50" s="154"/>
      <c r="G50" s="115"/>
      <c r="H50" s="103">
        <f t="shared" ref="H50:I54" si="5">H36</f>
        <v>0</v>
      </c>
      <c r="I50" s="153" t="str">
        <f t="shared" si="5"/>
        <v>Воробьев Дмитрий</v>
      </c>
      <c r="J50" s="246"/>
      <c r="K50" s="247"/>
      <c r="L50" s="248"/>
    </row>
    <row r="51" spans="1:12" ht="24.95" customHeight="1" x14ac:dyDescent="0.25">
      <c r="A51" s="153">
        <f t="shared" si="4"/>
        <v>0</v>
      </c>
      <c r="B51" s="153" t="str">
        <f t="shared" si="4"/>
        <v>Кравченко Дарья</v>
      </c>
      <c r="C51" s="246"/>
      <c r="D51" s="247"/>
      <c r="E51" s="248"/>
      <c r="F51" s="154"/>
      <c r="G51" s="115"/>
      <c r="H51" s="103">
        <f t="shared" si="5"/>
        <v>0</v>
      </c>
      <c r="I51" s="153" t="str">
        <f t="shared" si="5"/>
        <v>Кондратов Тимофей</v>
      </c>
      <c r="J51" s="246"/>
      <c r="K51" s="247"/>
      <c r="L51" s="248"/>
    </row>
    <row r="52" spans="1:12" ht="24.95" customHeight="1" x14ac:dyDescent="0.25">
      <c r="A52" s="153">
        <f t="shared" si="4"/>
        <v>0</v>
      </c>
      <c r="B52" s="153" t="str">
        <f t="shared" si="4"/>
        <v>Башкинова Алина</v>
      </c>
      <c r="C52" s="246"/>
      <c r="D52" s="247"/>
      <c r="E52" s="248"/>
      <c r="F52" s="154"/>
      <c r="G52" s="115"/>
      <c r="H52" s="103">
        <f t="shared" si="5"/>
        <v>0</v>
      </c>
      <c r="I52" s="153" t="str">
        <f t="shared" si="5"/>
        <v>Воинков Дмитрий</v>
      </c>
      <c r="J52" s="246"/>
      <c r="K52" s="247"/>
      <c r="L52" s="248"/>
    </row>
    <row r="53" spans="1:12" ht="24.95" customHeight="1" x14ac:dyDescent="0.25">
      <c r="A53" s="153">
        <f t="shared" si="4"/>
        <v>0</v>
      </c>
      <c r="B53" s="153" t="str">
        <f t="shared" si="4"/>
        <v>Гревцева Яна</v>
      </c>
      <c r="C53" s="246"/>
      <c r="D53" s="247"/>
      <c r="E53" s="248"/>
      <c r="F53" s="154"/>
      <c r="G53" s="115"/>
      <c r="H53" s="103">
        <f t="shared" si="5"/>
        <v>0</v>
      </c>
      <c r="I53" s="153" t="str">
        <f t="shared" si="5"/>
        <v>Назаров Данил</v>
      </c>
      <c r="J53" s="246"/>
      <c r="K53" s="247"/>
      <c r="L53" s="248"/>
    </row>
    <row r="54" spans="1:12" ht="24.95" customHeight="1" x14ac:dyDescent="0.25">
      <c r="A54" s="153">
        <f t="shared" si="4"/>
        <v>0</v>
      </c>
      <c r="B54" s="153" t="str">
        <f t="shared" si="4"/>
        <v>Завгородняя София</v>
      </c>
      <c r="C54" s="246"/>
      <c r="D54" s="247"/>
      <c r="E54" s="248"/>
      <c r="F54" s="154"/>
      <c r="G54" s="115"/>
      <c r="H54" s="103">
        <f t="shared" si="5"/>
        <v>0</v>
      </c>
      <c r="I54" s="153" t="str">
        <f t="shared" si="5"/>
        <v>Алекеев Иван</v>
      </c>
      <c r="J54" s="246"/>
      <c r="K54" s="247"/>
      <c r="L54" s="248"/>
    </row>
    <row r="55" spans="1:12" x14ac:dyDescent="0.25">
      <c r="F55" s="139"/>
    </row>
    <row r="56" spans="1:12" x14ac:dyDescent="0.25">
      <c r="F56" s="139"/>
    </row>
    <row r="57" spans="1:12" ht="18.75" x14ac:dyDescent="0.25">
      <c r="A57" s="237" t="s">
        <v>194</v>
      </c>
      <c r="B57" s="237"/>
      <c r="C57" s="237"/>
      <c r="D57" s="237"/>
      <c r="E57" s="237"/>
      <c r="F57" s="137"/>
      <c r="H57" s="237" t="s">
        <v>194</v>
      </c>
      <c r="I57" s="237"/>
      <c r="J57" s="237"/>
      <c r="K57" s="237"/>
      <c r="L57" s="237"/>
    </row>
    <row r="58" spans="1:12" x14ac:dyDescent="0.25">
      <c r="E58" s="136" t="s">
        <v>95</v>
      </c>
      <c r="F58" s="138"/>
      <c r="L58" s="136" t="s">
        <v>94</v>
      </c>
    </row>
    <row r="59" spans="1:12" ht="17.100000000000001" customHeight="1" x14ac:dyDescent="0.25">
      <c r="A59" s="41" t="s">
        <v>92</v>
      </c>
      <c r="B59" s="95" t="str">
        <f>B3</f>
        <v>КУРГАН</v>
      </c>
      <c r="C59" s="41"/>
      <c r="D59" s="41"/>
      <c r="F59" s="139"/>
      <c r="H59" s="41" t="s">
        <v>92</v>
      </c>
      <c r="I59" s="95" t="str">
        <f>B3</f>
        <v>КУРГАН</v>
      </c>
      <c r="J59" s="41"/>
      <c r="K59" s="41"/>
    </row>
    <row r="60" spans="1:12" ht="7.5" customHeight="1" x14ac:dyDescent="0.25">
      <c r="A60" s="41"/>
      <c r="B60" s="41"/>
      <c r="C60" s="41"/>
      <c r="D60" s="41"/>
      <c r="F60" s="139"/>
      <c r="H60" s="41"/>
      <c r="I60" s="41"/>
      <c r="J60" s="41"/>
      <c r="K60" s="41"/>
    </row>
    <row r="61" spans="1:12" ht="23.25" customHeight="1" x14ac:dyDescent="0.25">
      <c r="A61" s="238" t="s">
        <v>93</v>
      </c>
      <c r="B61" s="240" t="s">
        <v>87</v>
      </c>
      <c r="C61" s="242" t="s">
        <v>81</v>
      </c>
      <c r="D61" s="242"/>
      <c r="E61" s="242"/>
      <c r="F61" s="140"/>
      <c r="H61" s="238" t="s">
        <v>93</v>
      </c>
      <c r="I61" s="240" t="s">
        <v>87</v>
      </c>
      <c r="J61" s="242" t="s">
        <v>81</v>
      </c>
      <c r="K61" s="242"/>
      <c r="L61" s="242"/>
    </row>
    <row r="62" spans="1:12" x14ac:dyDescent="0.25">
      <c r="A62" s="239"/>
      <c r="B62" s="241"/>
      <c r="C62" s="242"/>
      <c r="D62" s="242"/>
      <c r="E62" s="242"/>
      <c r="F62" s="140"/>
      <c r="H62" s="239"/>
      <c r="I62" s="241"/>
      <c r="J62" s="242"/>
      <c r="K62" s="242"/>
      <c r="L62" s="242"/>
    </row>
    <row r="63" spans="1:12" ht="24.95" customHeight="1" x14ac:dyDescent="0.25">
      <c r="A63" s="153">
        <f>A49</f>
        <v>0</v>
      </c>
      <c r="B63" s="153" t="str">
        <f>B49</f>
        <v>Корюкина Виктория</v>
      </c>
      <c r="C63" s="246"/>
      <c r="D63" s="247"/>
      <c r="E63" s="248"/>
      <c r="F63" s="154"/>
      <c r="G63" s="115"/>
      <c r="H63" s="103">
        <f>H49</f>
        <v>0</v>
      </c>
      <c r="I63" s="153" t="str">
        <f>I49</f>
        <v>Владельщиков Иван</v>
      </c>
      <c r="J63" s="246"/>
      <c r="K63" s="247"/>
      <c r="L63" s="248"/>
    </row>
    <row r="64" spans="1:12" ht="24.95" customHeight="1" x14ac:dyDescent="0.25">
      <c r="A64" s="153">
        <f t="shared" ref="A64:B68" si="6">A50</f>
        <v>0</v>
      </c>
      <c r="B64" s="153" t="str">
        <f t="shared" si="6"/>
        <v>Колесникова Дарья</v>
      </c>
      <c r="C64" s="246"/>
      <c r="D64" s="247"/>
      <c r="E64" s="248"/>
      <c r="F64" s="154"/>
      <c r="G64" s="115"/>
      <c r="H64" s="103">
        <f t="shared" ref="H64:I68" si="7">H50</f>
        <v>0</v>
      </c>
      <c r="I64" s="153" t="str">
        <f t="shared" si="7"/>
        <v>Воробьев Дмитрий</v>
      </c>
      <c r="J64" s="246"/>
      <c r="K64" s="247"/>
      <c r="L64" s="248"/>
    </row>
    <row r="65" spans="1:12" ht="24.95" customHeight="1" x14ac:dyDescent="0.25">
      <c r="A65" s="153">
        <f t="shared" si="6"/>
        <v>0</v>
      </c>
      <c r="B65" s="153" t="str">
        <f t="shared" si="6"/>
        <v>Кравченко Дарья</v>
      </c>
      <c r="C65" s="246"/>
      <c r="D65" s="247"/>
      <c r="E65" s="248"/>
      <c r="F65" s="154"/>
      <c r="G65" s="115"/>
      <c r="H65" s="103">
        <f t="shared" si="7"/>
        <v>0</v>
      </c>
      <c r="I65" s="153" t="str">
        <f t="shared" si="7"/>
        <v>Кондратов Тимофей</v>
      </c>
      <c r="J65" s="246"/>
      <c r="K65" s="247"/>
      <c r="L65" s="248"/>
    </row>
    <row r="66" spans="1:12" ht="24.95" customHeight="1" x14ac:dyDescent="0.25">
      <c r="A66" s="153">
        <f t="shared" si="6"/>
        <v>0</v>
      </c>
      <c r="B66" s="153" t="str">
        <f t="shared" si="6"/>
        <v>Башкинова Алина</v>
      </c>
      <c r="C66" s="246"/>
      <c r="D66" s="247"/>
      <c r="E66" s="248"/>
      <c r="F66" s="154"/>
      <c r="G66" s="115"/>
      <c r="H66" s="103">
        <f t="shared" si="7"/>
        <v>0</v>
      </c>
      <c r="I66" s="153" t="str">
        <f t="shared" si="7"/>
        <v>Воинков Дмитрий</v>
      </c>
      <c r="J66" s="246"/>
      <c r="K66" s="247"/>
      <c r="L66" s="248"/>
    </row>
    <row r="67" spans="1:12" ht="24.95" customHeight="1" x14ac:dyDescent="0.25">
      <c r="A67" s="153">
        <f t="shared" si="6"/>
        <v>0</v>
      </c>
      <c r="B67" s="153" t="str">
        <f t="shared" si="6"/>
        <v>Гревцева Яна</v>
      </c>
      <c r="C67" s="246"/>
      <c r="D67" s="247"/>
      <c r="E67" s="248"/>
      <c r="F67" s="154"/>
      <c r="G67" s="115"/>
      <c r="H67" s="103">
        <f t="shared" si="7"/>
        <v>0</v>
      </c>
      <c r="I67" s="153" t="str">
        <f t="shared" si="7"/>
        <v>Назаров Данил</v>
      </c>
      <c r="J67" s="246"/>
      <c r="K67" s="247"/>
      <c r="L67" s="248"/>
    </row>
    <row r="68" spans="1:12" ht="24.95" customHeight="1" x14ac:dyDescent="0.25">
      <c r="A68" s="153">
        <f t="shared" si="6"/>
        <v>0</v>
      </c>
      <c r="B68" s="153" t="str">
        <f t="shared" si="6"/>
        <v>Завгородняя София</v>
      </c>
      <c r="C68" s="246"/>
      <c r="D68" s="247"/>
      <c r="E68" s="248"/>
      <c r="F68" s="154"/>
      <c r="G68" s="115"/>
      <c r="H68" s="103">
        <f t="shared" si="7"/>
        <v>0</v>
      </c>
      <c r="I68" s="153" t="str">
        <f t="shared" si="7"/>
        <v>Алекеев Иван</v>
      </c>
      <c r="J68" s="246"/>
      <c r="K68" s="247"/>
      <c r="L68" s="248"/>
    </row>
    <row r="69" spans="1:12" ht="30.75" customHeight="1" x14ac:dyDescent="0.25">
      <c r="F69" s="139"/>
    </row>
    <row r="70" spans="1:12" ht="18" customHeight="1" x14ac:dyDescent="0.25">
      <c r="A70" s="141"/>
      <c r="B70" s="141"/>
      <c r="C70" s="141"/>
      <c r="D70" s="141"/>
      <c r="E70" s="141"/>
      <c r="F70" s="142"/>
      <c r="G70" s="141"/>
      <c r="H70" s="141"/>
      <c r="I70" s="141"/>
      <c r="J70" s="141"/>
      <c r="K70" s="141"/>
      <c r="L70" s="141"/>
    </row>
    <row r="71" spans="1:12" ht="18.75" x14ac:dyDescent="0.25">
      <c r="A71" s="237"/>
      <c r="B71" s="237"/>
      <c r="C71" s="237"/>
      <c r="D71" s="237"/>
      <c r="E71" s="237"/>
      <c r="F71" s="137"/>
      <c r="H71" s="237"/>
      <c r="I71" s="237"/>
      <c r="J71" s="237"/>
      <c r="K71" s="237"/>
      <c r="L71" s="237"/>
    </row>
    <row r="72" spans="1:12" x14ac:dyDescent="0.25">
      <c r="E72" s="136" t="s">
        <v>95</v>
      </c>
      <c r="F72" s="138"/>
      <c r="L72" s="136" t="s">
        <v>94</v>
      </c>
    </row>
    <row r="73" spans="1:12" ht="17.100000000000001" customHeight="1" x14ac:dyDescent="0.25">
      <c r="A73" s="41" t="s">
        <v>92</v>
      </c>
      <c r="B73" s="95" t="str">
        <f>B3</f>
        <v>КУРГАН</v>
      </c>
      <c r="C73" s="41"/>
      <c r="D73" s="41"/>
      <c r="F73" s="139"/>
      <c r="H73" s="41" t="s">
        <v>92</v>
      </c>
      <c r="I73" s="95" t="str">
        <f>B3</f>
        <v>КУРГАН</v>
      </c>
      <c r="J73" s="41"/>
      <c r="K73" s="41"/>
    </row>
    <row r="74" spans="1:12" ht="7.5" customHeight="1" x14ac:dyDescent="0.25">
      <c r="A74" s="41"/>
      <c r="B74" s="41"/>
      <c r="C74" s="41"/>
      <c r="D74" s="41"/>
      <c r="F74" s="139"/>
      <c r="H74" s="41"/>
      <c r="I74" s="41"/>
      <c r="J74" s="41"/>
      <c r="K74" s="41"/>
    </row>
    <row r="75" spans="1:12" ht="23.25" customHeight="1" x14ac:dyDescent="0.25">
      <c r="A75" s="238" t="s">
        <v>93</v>
      </c>
      <c r="B75" s="240" t="s">
        <v>87</v>
      </c>
      <c r="C75" s="242" t="s">
        <v>81</v>
      </c>
      <c r="D75" s="242"/>
      <c r="E75" s="242"/>
      <c r="F75" s="140"/>
      <c r="H75" s="238" t="s">
        <v>93</v>
      </c>
      <c r="I75" s="240" t="s">
        <v>87</v>
      </c>
      <c r="J75" s="242" t="s">
        <v>81</v>
      </c>
      <c r="K75" s="242"/>
      <c r="L75" s="242"/>
    </row>
    <row r="76" spans="1:12" x14ac:dyDescent="0.25">
      <c r="A76" s="239"/>
      <c r="B76" s="241"/>
      <c r="C76" s="242"/>
      <c r="D76" s="242"/>
      <c r="E76" s="242"/>
      <c r="F76" s="140"/>
      <c r="H76" s="239"/>
      <c r="I76" s="241"/>
      <c r="J76" s="242"/>
      <c r="K76" s="242"/>
      <c r="L76" s="242"/>
    </row>
    <row r="77" spans="1:12" ht="24.95" customHeight="1" x14ac:dyDescent="0.25">
      <c r="A77" s="153">
        <f>A63</f>
        <v>0</v>
      </c>
      <c r="B77" s="153" t="str">
        <f>B63</f>
        <v>Корюкина Виктория</v>
      </c>
      <c r="C77" s="246"/>
      <c r="D77" s="247"/>
      <c r="E77" s="248"/>
      <c r="F77" s="154"/>
      <c r="G77" s="115"/>
      <c r="H77" s="103">
        <f>H63</f>
        <v>0</v>
      </c>
      <c r="I77" s="153" t="str">
        <f>I63</f>
        <v>Владельщиков Иван</v>
      </c>
      <c r="J77" s="246"/>
      <c r="K77" s="247"/>
      <c r="L77" s="248"/>
    </row>
    <row r="78" spans="1:12" ht="24.95" customHeight="1" x14ac:dyDescent="0.25">
      <c r="A78" s="153">
        <f t="shared" ref="A78:B82" si="8">A64</f>
        <v>0</v>
      </c>
      <c r="B78" s="153" t="str">
        <f t="shared" si="8"/>
        <v>Колесникова Дарья</v>
      </c>
      <c r="C78" s="246"/>
      <c r="D78" s="247"/>
      <c r="E78" s="248"/>
      <c r="F78" s="154"/>
      <c r="G78" s="115"/>
      <c r="H78" s="103">
        <f t="shared" ref="H78:I82" si="9">H64</f>
        <v>0</v>
      </c>
      <c r="I78" s="153" t="str">
        <f t="shared" si="9"/>
        <v>Воробьев Дмитрий</v>
      </c>
      <c r="J78" s="246"/>
      <c r="K78" s="247"/>
      <c r="L78" s="248"/>
    </row>
    <row r="79" spans="1:12" ht="24.95" customHeight="1" x14ac:dyDescent="0.25">
      <c r="A79" s="153">
        <f t="shared" si="8"/>
        <v>0</v>
      </c>
      <c r="B79" s="153" t="str">
        <f t="shared" si="8"/>
        <v>Кравченко Дарья</v>
      </c>
      <c r="C79" s="246"/>
      <c r="D79" s="247"/>
      <c r="E79" s="248"/>
      <c r="F79" s="154"/>
      <c r="G79" s="115"/>
      <c r="H79" s="103">
        <f t="shared" si="9"/>
        <v>0</v>
      </c>
      <c r="I79" s="153" t="str">
        <f t="shared" si="9"/>
        <v>Кондратов Тимофей</v>
      </c>
      <c r="J79" s="246"/>
      <c r="K79" s="247"/>
      <c r="L79" s="248"/>
    </row>
    <row r="80" spans="1:12" ht="24.95" customHeight="1" x14ac:dyDescent="0.25">
      <c r="A80" s="153">
        <f t="shared" si="8"/>
        <v>0</v>
      </c>
      <c r="B80" s="153" t="str">
        <f t="shared" si="8"/>
        <v>Башкинова Алина</v>
      </c>
      <c r="C80" s="246"/>
      <c r="D80" s="247"/>
      <c r="E80" s="248"/>
      <c r="F80" s="154"/>
      <c r="G80" s="115"/>
      <c r="H80" s="103">
        <f t="shared" si="9"/>
        <v>0</v>
      </c>
      <c r="I80" s="153" t="str">
        <f t="shared" si="9"/>
        <v>Воинков Дмитрий</v>
      </c>
      <c r="J80" s="246"/>
      <c r="K80" s="247"/>
      <c r="L80" s="248"/>
    </row>
    <row r="81" spans="1:12" ht="24.95" customHeight="1" x14ac:dyDescent="0.25">
      <c r="A81" s="153">
        <f t="shared" si="8"/>
        <v>0</v>
      </c>
      <c r="B81" s="153" t="str">
        <f t="shared" si="8"/>
        <v>Гревцева Яна</v>
      </c>
      <c r="C81" s="246"/>
      <c r="D81" s="247"/>
      <c r="E81" s="248"/>
      <c r="F81" s="154"/>
      <c r="G81" s="115"/>
      <c r="H81" s="103">
        <f t="shared" si="9"/>
        <v>0</v>
      </c>
      <c r="I81" s="153" t="str">
        <f t="shared" si="9"/>
        <v>Назаров Данил</v>
      </c>
      <c r="J81" s="246"/>
      <c r="K81" s="247"/>
      <c r="L81" s="248"/>
    </row>
    <row r="82" spans="1:12" ht="24.95" customHeight="1" x14ac:dyDescent="0.25">
      <c r="A82" s="153">
        <f t="shared" si="8"/>
        <v>0</v>
      </c>
      <c r="B82" s="153" t="str">
        <f t="shared" si="8"/>
        <v>Завгородняя София</v>
      </c>
      <c r="C82" s="246"/>
      <c r="D82" s="247"/>
      <c r="E82" s="248"/>
      <c r="F82" s="154"/>
      <c r="G82" s="115"/>
      <c r="H82" s="103">
        <f t="shared" si="9"/>
        <v>0</v>
      </c>
      <c r="I82" s="153" t="str">
        <f t="shared" si="9"/>
        <v>Алекеев Иван</v>
      </c>
      <c r="J82" s="246"/>
      <c r="K82" s="247"/>
      <c r="L82" s="248"/>
    </row>
    <row r="83" spans="1:12" x14ac:dyDescent="0.25">
      <c r="F83" s="139"/>
    </row>
    <row r="84" spans="1:12" x14ac:dyDescent="0.25">
      <c r="F84" s="139"/>
    </row>
  </sheetData>
  <mergeCells count="108">
    <mergeCell ref="A15:E15"/>
    <mergeCell ref="H15:L15"/>
    <mergeCell ref="A19:A20"/>
    <mergeCell ref="B19:B20"/>
    <mergeCell ref="C19:E20"/>
    <mergeCell ref="H19:H20"/>
    <mergeCell ref="I19:I20"/>
    <mergeCell ref="J19:L20"/>
    <mergeCell ref="A1:E1"/>
    <mergeCell ref="H1:L1"/>
    <mergeCell ref="A5:A6"/>
    <mergeCell ref="B5:B6"/>
    <mergeCell ref="C5:E5"/>
    <mergeCell ref="H5:H6"/>
    <mergeCell ref="I5:I6"/>
    <mergeCell ref="J5:L5"/>
    <mergeCell ref="C24:E24"/>
    <mergeCell ref="J24:L24"/>
    <mergeCell ref="C25:E25"/>
    <mergeCell ref="J25:L25"/>
    <mergeCell ref="C26:E26"/>
    <mergeCell ref="J26:L26"/>
    <mergeCell ref="C21:E21"/>
    <mergeCell ref="J21:L21"/>
    <mergeCell ref="C22:E22"/>
    <mergeCell ref="J22:L22"/>
    <mergeCell ref="C23:E23"/>
    <mergeCell ref="J23:L23"/>
    <mergeCell ref="C35:E35"/>
    <mergeCell ref="J35:L35"/>
    <mergeCell ref="C36:E36"/>
    <mergeCell ref="J36:L36"/>
    <mergeCell ref="C37:E37"/>
    <mergeCell ref="J37:L37"/>
    <mergeCell ref="A29:E29"/>
    <mergeCell ref="H29:L29"/>
    <mergeCell ref="A33:A34"/>
    <mergeCell ref="B33:B34"/>
    <mergeCell ref="C33:E34"/>
    <mergeCell ref="H33:H34"/>
    <mergeCell ref="I33:I34"/>
    <mergeCell ref="J33:L34"/>
    <mergeCell ref="A43:E43"/>
    <mergeCell ref="H43:L43"/>
    <mergeCell ref="A47:A48"/>
    <mergeCell ref="B47:B48"/>
    <mergeCell ref="C47:E48"/>
    <mergeCell ref="H47:H48"/>
    <mergeCell ref="I47:I48"/>
    <mergeCell ref="J47:L48"/>
    <mergeCell ref="C38:E38"/>
    <mergeCell ref="J38:L38"/>
    <mergeCell ref="C39:E39"/>
    <mergeCell ref="J39:L39"/>
    <mergeCell ref="C40:E40"/>
    <mergeCell ref="J40:L40"/>
    <mergeCell ref="C52:E52"/>
    <mergeCell ref="J52:L52"/>
    <mergeCell ref="C53:E53"/>
    <mergeCell ref="J53:L53"/>
    <mergeCell ref="C54:E54"/>
    <mergeCell ref="J54:L54"/>
    <mergeCell ref="C49:E49"/>
    <mergeCell ref="J49:L49"/>
    <mergeCell ref="C50:E50"/>
    <mergeCell ref="J50:L50"/>
    <mergeCell ref="C51:E51"/>
    <mergeCell ref="J51:L51"/>
    <mergeCell ref="C63:E63"/>
    <mergeCell ref="J63:L63"/>
    <mergeCell ref="C64:E64"/>
    <mergeCell ref="J64:L64"/>
    <mergeCell ref="C65:E65"/>
    <mergeCell ref="J65:L65"/>
    <mergeCell ref="A57:E57"/>
    <mergeCell ref="H57:L57"/>
    <mergeCell ref="A61:A62"/>
    <mergeCell ref="B61:B62"/>
    <mergeCell ref="C61:E62"/>
    <mergeCell ref="H61:H62"/>
    <mergeCell ref="I61:I62"/>
    <mergeCell ref="J61:L62"/>
    <mergeCell ref="A71:E71"/>
    <mergeCell ref="H71:L71"/>
    <mergeCell ref="A75:A76"/>
    <mergeCell ref="B75:B76"/>
    <mergeCell ref="C75:E76"/>
    <mergeCell ref="H75:H76"/>
    <mergeCell ref="I75:I76"/>
    <mergeCell ref="J75:L76"/>
    <mergeCell ref="C66:E66"/>
    <mergeCell ref="J66:L66"/>
    <mergeCell ref="C67:E67"/>
    <mergeCell ref="J67:L67"/>
    <mergeCell ref="C68:E68"/>
    <mergeCell ref="J68:L68"/>
    <mergeCell ref="C80:E80"/>
    <mergeCell ref="J80:L80"/>
    <mergeCell ref="C81:E81"/>
    <mergeCell ref="J81:L81"/>
    <mergeCell ref="C82:E82"/>
    <mergeCell ref="J82:L82"/>
    <mergeCell ref="C77:E77"/>
    <mergeCell ref="J77:L77"/>
    <mergeCell ref="C78:E78"/>
    <mergeCell ref="J78:L78"/>
    <mergeCell ref="C79:E79"/>
    <mergeCell ref="J79:L79"/>
  </mergeCells>
  <pageMargins left="0.23622047244094491" right="0.23622047244094491" top="0.23622047244094491" bottom="0.23622047244094491" header="0" footer="0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84"/>
  <sheetViews>
    <sheetView topLeftCell="A25" zoomScale="70" zoomScaleNormal="70" workbookViewId="0">
      <selection activeCell="H57" sqref="H57:L57"/>
    </sheetView>
  </sheetViews>
  <sheetFormatPr defaultRowHeight="15" x14ac:dyDescent="0.25"/>
  <cols>
    <col min="1" max="1" width="10.28515625" customWidth="1"/>
    <col min="2" max="2" width="26" customWidth="1"/>
    <col min="6" max="7" width="7.28515625" customWidth="1"/>
    <col min="8" max="8" width="10.28515625" customWidth="1"/>
    <col min="9" max="9" width="26" customWidth="1"/>
  </cols>
  <sheetData>
    <row r="1" spans="1:12" ht="18.75" x14ac:dyDescent="0.25">
      <c r="A1" s="237" t="s">
        <v>96</v>
      </c>
      <c r="B1" s="237"/>
      <c r="C1" s="237"/>
      <c r="D1" s="237"/>
      <c r="E1" s="237"/>
      <c r="F1" s="137"/>
      <c r="H1" s="237" t="s">
        <v>96</v>
      </c>
      <c r="I1" s="237"/>
      <c r="J1" s="237"/>
      <c r="K1" s="237"/>
      <c r="L1" s="237"/>
    </row>
    <row r="2" spans="1:12" x14ac:dyDescent="0.25">
      <c r="E2" s="136" t="s">
        <v>95</v>
      </c>
      <c r="F2" s="138"/>
      <c r="L2" s="136" t="s">
        <v>94</v>
      </c>
    </row>
    <row r="3" spans="1:12" ht="17.100000000000001" customHeight="1" x14ac:dyDescent="0.25">
      <c r="A3" s="41" t="s">
        <v>92</v>
      </c>
      <c r="B3" s="95" t="str">
        <f>'команда город'!D110</f>
        <v>КУРТАМЫШ кадет</v>
      </c>
      <c r="C3" s="41"/>
      <c r="D3" s="41"/>
      <c r="F3" s="139"/>
      <c r="H3" s="41" t="s">
        <v>92</v>
      </c>
      <c r="I3" s="95" t="str">
        <f>B3</f>
        <v>КУРТАМЫШ кадет</v>
      </c>
      <c r="J3" s="41"/>
      <c r="K3" s="41"/>
    </row>
    <row r="4" spans="1:12" ht="7.5" customHeight="1" x14ac:dyDescent="0.25">
      <c r="A4" s="41"/>
      <c r="B4" s="41"/>
      <c r="C4" s="41"/>
      <c r="D4" s="41"/>
      <c r="F4" s="139"/>
      <c r="H4" s="41"/>
      <c r="I4" s="41"/>
      <c r="J4" s="41"/>
      <c r="K4" s="41"/>
    </row>
    <row r="5" spans="1:12" ht="23.25" customHeight="1" x14ac:dyDescent="0.25">
      <c r="A5" s="238" t="s">
        <v>93</v>
      </c>
      <c r="B5" s="240" t="s">
        <v>87</v>
      </c>
      <c r="C5" s="243" t="s">
        <v>81</v>
      </c>
      <c r="D5" s="244"/>
      <c r="E5" s="245"/>
      <c r="F5" s="140"/>
      <c r="H5" s="238" t="s">
        <v>93</v>
      </c>
      <c r="I5" s="240" t="s">
        <v>87</v>
      </c>
      <c r="J5" s="243" t="s">
        <v>81</v>
      </c>
      <c r="K5" s="244"/>
      <c r="L5" s="245"/>
    </row>
    <row r="6" spans="1:12" x14ac:dyDescent="0.25">
      <c r="A6" s="239"/>
      <c r="B6" s="241"/>
      <c r="C6" s="176">
        <v>1</v>
      </c>
      <c r="D6" s="176">
        <v>2</v>
      </c>
      <c r="E6" s="176">
        <v>3</v>
      </c>
      <c r="F6" s="140"/>
      <c r="H6" s="239"/>
      <c r="I6" s="241"/>
      <c r="J6" s="176">
        <v>1</v>
      </c>
      <c r="K6" s="176">
        <v>2</v>
      </c>
      <c r="L6" s="176">
        <v>3</v>
      </c>
    </row>
    <row r="7" spans="1:12" ht="24.95" customHeight="1" x14ac:dyDescent="0.25">
      <c r="A7" s="151">
        <f>'команда город'!E123</f>
        <v>0</v>
      </c>
      <c r="B7" s="131" t="str">
        <f>'команда город'!B123</f>
        <v>Быкова Любовь</v>
      </c>
      <c r="C7" s="135"/>
      <c r="D7" s="135"/>
      <c r="E7" s="135"/>
      <c r="F7" s="140"/>
      <c r="H7" s="129">
        <f>'команда город'!E110</f>
        <v>0</v>
      </c>
      <c r="I7" s="131" t="str">
        <f>'команда город'!B110</f>
        <v>Иванов Данил</v>
      </c>
      <c r="J7" s="135"/>
      <c r="K7" s="135"/>
      <c r="L7" s="135"/>
    </row>
    <row r="8" spans="1:12" ht="24.95" customHeight="1" x14ac:dyDescent="0.25">
      <c r="A8" s="151">
        <f>'команда город'!E124</f>
        <v>0</v>
      </c>
      <c r="B8" s="131" t="str">
        <f>'команда город'!B124</f>
        <v>Воробьева Софья</v>
      </c>
      <c r="C8" s="135"/>
      <c r="D8" s="135"/>
      <c r="E8" s="135"/>
      <c r="F8" s="140"/>
      <c r="H8" s="129">
        <f>'команда город'!E111</f>
        <v>0</v>
      </c>
      <c r="I8" s="131" t="str">
        <f>'команда город'!B111</f>
        <v>Королев Кирилл</v>
      </c>
      <c r="J8" s="135"/>
      <c r="K8" s="135"/>
      <c r="L8" s="135"/>
    </row>
    <row r="9" spans="1:12" ht="24.95" customHeight="1" x14ac:dyDescent="0.25">
      <c r="A9" s="151">
        <f>'команда город'!E125</f>
        <v>0</v>
      </c>
      <c r="B9" s="131" t="str">
        <f>'команда город'!B125</f>
        <v>Назарова Софья</v>
      </c>
      <c r="C9" s="135"/>
      <c r="D9" s="135"/>
      <c r="E9" s="135"/>
      <c r="F9" s="140"/>
      <c r="H9" s="129">
        <f>'команда город'!E112</f>
        <v>0</v>
      </c>
      <c r="I9" s="131" t="str">
        <f>'команда город'!B112</f>
        <v>Корытов Сергей</v>
      </c>
      <c r="J9" s="135"/>
      <c r="K9" s="135"/>
      <c r="L9" s="135"/>
    </row>
    <row r="10" spans="1:12" ht="24.95" customHeight="1" x14ac:dyDescent="0.25">
      <c r="A10" s="151">
        <f>'команда город'!E126</f>
        <v>0</v>
      </c>
      <c r="B10" s="131" t="str">
        <f>'команда город'!B126</f>
        <v>Носова Гилина</v>
      </c>
      <c r="C10" s="135"/>
      <c r="D10" s="135"/>
      <c r="E10" s="135"/>
      <c r="F10" s="140"/>
      <c r="H10" s="129">
        <f>'команда город'!E113</f>
        <v>0</v>
      </c>
      <c r="I10" s="131" t="str">
        <f>'команда город'!B113</f>
        <v>Ткаченко Вячеслав</v>
      </c>
      <c r="J10" s="135"/>
      <c r="K10" s="135"/>
      <c r="L10" s="135"/>
    </row>
    <row r="11" spans="1:12" ht="24.95" customHeight="1" x14ac:dyDescent="0.25">
      <c r="A11" s="151">
        <f>'команда город'!E127</f>
        <v>0</v>
      </c>
      <c r="B11" s="131" t="str">
        <f>'команда город'!B127</f>
        <v>Трофимова Мария</v>
      </c>
      <c r="C11" s="135"/>
      <c r="D11" s="135"/>
      <c r="E11" s="135"/>
      <c r="F11" s="140"/>
      <c r="H11" s="129">
        <f>'команда город'!E114</f>
        <v>0</v>
      </c>
      <c r="I11" s="131" t="str">
        <f>'команда город'!B114</f>
        <v>Шушарин Александр</v>
      </c>
      <c r="J11" s="135"/>
      <c r="K11" s="135"/>
      <c r="L11" s="135"/>
    </row>
    <row r="12" spans="1:12" ht="24.95" customHeight="1" x14ac:dyDescent="0.25">
      <c r="A12" s="151">
        <f>'команда город'!E128</f>
        <v>0</v>
      </c>
      <c r="B12" s="131" t="str">
        <f>'команда город'!B128</f>
        <v>Крюкова Софья</v>
      </c>
      <c r="C12" s="135"/>
      <c r="D12" s="135"/>
      <c r="E12" s="135"/>
      <c r="F12" s="140"/>
      <c r="H12" s="129">
        <f>'команда город'!E115</f>
        <v>0</v>
      </c>
      <c r="I12" s="131" t="str">
        <f>'команда город'!B115</f>
        <v>Шушарин Дмитрий</v>
      </c>
      <c r="J12" s="135"/>
      <c r="K12" s="135"/>
      <c r="L12" s="135"/>
    </row>
    <row r="13" spans="1:12" ht="30.75" customHeight="1" x14ac:dyDescent="0.25">
      <c r="F13" s="139"/>
    </row>
    <row r="14" spans="1:12" ht="18" customHeight="1" x14ac:dyDescent="0.25">
      <c r="A14" s="141"/>
      <c r="B14" s="141"/>
      <c r="C14" s="141"/>
      <c r="D14" s="141"/>
      <c r="E14" s="141"/>
      <c r="F14" s="142"/>
      <c r="G14" s="141"/>
      <c r="H14" s="141"/>
      <c r="I14" s="141"/>
      <c r="J14" s="141"/>
      <c r="K14" s="141"/>
      <c r="L14" s="141"/>
    </row>
    <row r="15" spans="1:12" ht="18.75" x14ac:dyDescent="0.25">
      <c r="A15" s="237" t="s">
        <v>135</v>
      </c>
      <c r="B15" s="237"/>
      <c r="C15" s="237"/>
      <c r="D15" s="237"/>
      <c r="E15" s="237"/>
      <c r="F15" s="137"/>
      <c r="H15" s="237" t="s">
        <v>4</v>
      </c>
      <c r="I15" s="237"/>
      <c r="J15" s="237"/>
      <c r="K15" s="237"/>
      <c r="L15" s="237"/>
    </row>
    <row r="16" spans="1:12" x14ac:dyDescent="0.25">
      <c r="E16" s="136" t="s">
        <v>95</v>
      </c>
      <c r="F16" s="138"/>
      <c r="L16" s="136" t="s">
        <v>94</v>
      </c>
    </row>
    <row r="17" spans="1:12" ht="17.100000000000001" customHeight="1" x14ac:dyDescent="0.25">
      <c r="A17" s="41" t="s">
        <v>92</v>
      </c>
      <c r="B17" s="95" t="str">
        <f>B3</f>
        <v>КУРТАМЫШ кадет</v>
      </c>
      <c r="C17" s="41"/>
      <c r="D17" s="41"/>
      <c r="F17" s="139"/>
      <c r="H17" s="41" t="s">
        <v>92</v>
      </c>
      <c r="I17" s="95" t="str">
        <f>B3</f>
        <v>КУРТАМЫШ кадет</v>
      </c>
      <c r="J17" s="41"/>
      <c r="K17" s="41"/>
    </row>
    <row r="18" spans="1:12" ht="7.5" customHeight="1" x14ac:dyDescent="0.25">
      <c r="A18" s="41"/>
      <c r="B18" s="41"/>
      <c r="C18" s="41"/>
      <c r="D18" s="41"/>
      <c r="F18" s="139"/>
      <c r="H18" s="41"/>
      <c r="I18" s="41"/>
      <c r="J18" s="41"/>
      <c r="K18" s="41"/>
    </row>
    <row r="19" spans="1:12" ht="23.25" customHeight="1" x14ac:dyDescent="0.25">
      <c r="A19" s="238" t="s">
        <v>93</v>
      </c>
      <c r="B19" s="240" t="s">
        <v>87</v>
      </c>
      <c r="C19" s="242" t="s">
        <v>81</v>
      </c>
      <c r="D19" s="242"/>
      <c r="E19" s="242"/>
      <c r="F19" s="140"/>
      <c r="H19" s="238" t="s">
        <v>93</v>
      </c>
      <c r="I19" s="240" t="s">
        <v>87</v>
      </c>
      <c r="J19" s="242" t="s">
        <v>81</v>
      </c>
      <c r="K19" s="242"/>
      <c r="L19" s="242"/>
    </row>
    <row r="20" spans="1:12" x14ac:dyDescent="0.25">
      <c r="A20" s="239"/>
      <c r="B20" s="241"/>
      <c r="C20" s="242"/>
      <c r="D20" s="242"/>
      <c r="E20" s="242"/>
      <c r="F20" s="140"/>
      <c r="H20" s="239"/>
      <c r="I20" s="241"/>
      <c r="J20" s="242"/>
      <c r="K20" s="242"/>
      <c r="L20" s="242"/>
    </row>
    <row r="21" spans="1:12" ht="24.95" customHeight="1" x14ac:dyDescent="0.25">
      <c r="A21" s="103">
        <f>A7</f>
        <v>0</v>
      </c>
      <c r="B21" s="153" t="str">
        <f>B7</f>
        <v>Быкова Любовь</v>
      </c>
      <c r="C21" s="246"/>
      <c r="D21" s="247"/>
      <c r="E21" s="248"/>
      <c r="F21" s="154"/>
      <c r="G21" s="115"/>
      <c r="H21" s="103">
        <f>H7</f>
        <v>0</v>
      </c>
      <c r="I21" s="153" t="str">
        <f>I7</f>
        <v>Иванов Данил</v>
      </c>
      <c r="J21" s="246"/>
      <c r="K21" s="247"/>
      <c r="L21" s="248"/>
    </row>
    <row r="22" spans="1:12" ht="24.95" customHeight="1" x14ac:dyDescent="0.25">
      <c r="A22" s="103">
        <f t="shared" ref="A22:B26" si="0">A8</f>
        <v>0</v>
      </c>
      <c r="B22" s="153" t="str">
        <f t="shared" si="0"/>
        <v>Воробьева Софья</v>
      </c>
      <c r="C22" s="246"/>
      <c r="D22" s="247"/>
      <c r="E22" s="248"/>
      <c r="F22" s="154"/>
      <c r="G22" s="115"/>
      <c r="H22" s="103">
        <f t="shared" ref="H22:I26" si="1">H8</f>
        <v>0</v>
      </c>
      <c r="I22" s="153" t="str">
        <f t="shared" si="1"/>
        <v>Королев Кирилл</v>
      </c>
      <c r="J22" s="246"/>
      <c r="K22" s="247"/>
      <c r="L22" s="248"/>
    </row>
    <row r="23" spans="1:12" ht="24.95" customHeight="1" x14ac:dyDescent="0.25">
      <c r="A23" s="103">
        <f t="shared" si="0"/>
        <v>0</v>
      </c>
      <c r="B23" s="153" t="str">
        <f t="shared" si="0"/>
        <v>Назарова Софья</v>
      </c>
      <c r="C23" s="246"/>
      <c r="D23" s="247"/>
      <c r="E23" s="248"/>
      <c r="F23" s="154"/>
      <c r="G23" s="115"/>
      <c r="H23" s="103">
        <f t="shared" si="1"/>
        <v>0</v>
      </c>
      <c r="I23" s="153" t="str">
        <f t="shared" si="1"/>
        <v>Корытов Сергей</v>
      </c>
      <c r="J23" s="246"/>
      <c r="K23" s="247"/>
      <c r="L23" s="248"/>
    </row>
    <row r="24" spans="1:12" ht="24.95" customHeight="1" x14ac:dyDescent="0.25">
      <c r="A24" s="103">
        <f t="shared" si="0"/>
        <v>0</v>
      </c>
      <c r="B24" s="153" t="str">
        <f t="shared" si="0"/>
        <v>Носова Гилина</v>
      </c>
      <c r="C24" s="246"/>
      <c r="D24" s="247"/>
      <c r="E24" s="248"/>
      <c r="F24" s="154"/>
      <c r="G24" s="115"/>
      <c r="H24" s="103">
        <f t="shared" si="1"/>
        <v>0</v>
      </c>
      <c r="I24" s="153" t="str">
        <f t="shared" si="1"/>
        <v>Ткаченко Вячеслав</v>
      </c>
      <c r="J24" s="246"/>
      <c r="K24" s="247"/>
      <c r="L24" s="248"/>
    </row>
    <row r="25" spans="1:12" ht="24.95" customHeight="1" x14ac:dyDescent="0.25">
      <c r="A25" s="103">
        <f t="shared" si="0"/>
        <v>0</v>
      </c>
      <c r="B25" s="153" t="str">
        <f t="shared" si="0"/>
        <v>Трофимова Мария</v>
      </c>
      <c r="C25" s="246"/>
      <c r="D25" s="247"/>
      <c r="E25" s="248"/>
      <c r="F25" s="154"/>
      <c r="G25" s="115"/>
      <c r="H25" s="103">
        <f t="shared" si="1"/>
        <v>0</v>
      </c>
      <c r="I25" s="153" t="str">
        <f t="shared" si="1"/>
        <v>Шушарин Александр</v>
      </c>
      <c r="J25" s="246"/>
      <c r="K25" s="247"/>
      <c r="L25" s="248"/>
    </row>
    <row r="26" spans="1:12" ht="24.95" customHeight="1" x14ac:dyDescent="0.25">
      <c r="A26" s="103">
        <f t="shared" si="0"/>
        <v>0</v>
      </c>
      <c r="B26" s="153" t="str">
        <f t="shared" si="0"/>
        <v>Крюкова Софья</v>
      </c>
      <c r="C26" s="246"/>
      <c r="D26" s="247"/>
      <c r="E26" s="248"/>
      <c r="F26" s="154"/>
      <c r="G26" s="115"/>
      <c r="H26" s="103">
        <f t="shared" si="1"/>
        <v>0</v>
      </c>
      <c r="I26" s="153" t="str">
        <f t="shared" si="1"/>
        <v>Шушарин Дмитрий</v>
      </c>
      <c r="J26" s="246"/>
      <c r="K26" s="247"/>
      <c r="L26" s="248"/>
    </row>
    <row r="27" spans="1:12" x14ac:dyDescent="0.25">
      <c r="F27" s="139"/>
    </row>
    <row r="28" spans="1:12" x14ac:dyDescent="0.25">
      <c r="F28" s="139"/>
    </row>
    <row r="29" spans="1:12" ht="18.75" x14ac:dyDescent="0.25">
      <c r="A29" s="237" t="s">
        <v>136</v>
      </c>
      <c r="B29" s="237"/>
      <c r="C29" s="237"/>
      <c r="D29" s="237"/>
      <c r="E29" s="237"/>
      <c r="F29" s="137"/>
      <c r="H29" s="237" t="s">
        <v>136</v>
      </c>
      <c r="I29" s="237"/>
      <c r="J29" s="237"/>
      <c r="K29" s="237"/>
      <c r="L29" s="237"/>
    </row>
    <row r="30" spans="1:12" x14ac:dyDescent="0.25">
      <c r="E30" s="136" t="s">
        <v>95</v>
      </c>
      <c r="F30" s="138"/>
      <c r="L30" s="136" t="s">
        <v>94</v>
      </c>
    </row>
    <row r="31" spans="1:12" ht="17.100000000000001" customHeight="1" x14ac:dyDescent="0.25">
      <c r="A31" s="41" t="s">
        <v>92</v>
      </c>
      <c r="B31" s="95" t="str">
        <f>B3</f>
        <v>КУРТАМЫШ кадет</v>
      </c>
      <c r="C31" s="41"/>
      <c r="D31" s="41"/>
      <c r="F31" s="139"/>
      <c r="H31" s="41" t="s">
        <v>92</v>
      </c>
      <c r="I31" s="95" t="str">
        <f>B3</f>
        <v>КУРТАМЫШ кадет</v>
      </c>
      <c r="J31" s="41"/>
      <c r="K31" s="41"/>
    </row>
    <row r="32" spans="1:12" ht="7.5" customHeight="1" x14ac:dyDescent="0.25">
      <c r="A32" s="41"/>
      <c r="B32" s="41"/>
      <c r="C32" s="41"/>
      <c r="D32" s="41"/>
      <c r="F32" s="139"/>
      <c r="H32" s="41"/>
      <c r="I32" s="41"/>
      <c r="J32" s="41"/>
      <c r="K32" s="41"/>
    </row>
    <row r="33" spans="1:12" ht="23.25" customHeight="1" x14ac:dyDescent="0.25">
      <c r="A33" s="238" t="s">
        <v>93</v>
      </c>
      <c r="B33" s="240" t="s">
        <v>87</v>
      </c>
      <c r="C33" s="242" t="s">
        <v>81</v>
      </c>
      <c r="D33" s="242"/>
      <c r="E33" s="242"/>
      <c r="F33" s="140"/>
      <c r="H33" s="238" t="s">
        <v>93</v>
      </c>
      <c r="I33" s="240" t="s">
        <v>87</v>
      </c>
      <c r="J33" s="242" t="s">
        <v>81</v>
      </c>
      <c r="K33" s="242"/>
      <c r="L33" s="242"/>
    </row>
    <row r="34" spans="1:12" x14ac:dyDescent="0.25">
      <c r="A34" s="239"/>
      <c r="B34" s="241"/>
      <c r="C34" s="242"/>
      <c r="D34" s="242"/>
      <c r="E34" s="242"/>
      <c r="F34" s="140"/>
      <c r="H34" s="239"/>
      <c r="I34" s="241"/>
      <c r="J34" s="242"/>
      <c r="K34" s="242"/>
      <c r="L34" s="242"/>
    </row>
    <row r="35" spans="1:12" ht="24.95" customHeight="1" x14ac:dyDescent="0.25">
      <c r="A35" s="103">
        <f>A21</f>
        <v>0</v>
      </c>
      <c r="B35" s="153" t="str">
        <f>B21</f>
        <v>Быкова Любовь</v>
      </c>
      <c r="C35" s="246"/>
      <c r="D35" s="247"/>
      <c r="E35" s="248"/>
      <c r="F35" s="154"/>
      <c r="G35" s="115"/>
      <c r="H35" s="103">
        <f>H21</f>
        <v>0</v>
      </c>
      <c r="I35" s="153" t="str">
        <f>I21</f>
        <v>Иванов Данил</v>
      </c>
      <c r="J35" s="246"/>
      <c r="K35" s="247"/>
      <c r="L35" s="248"/>
    </row>
    <row r="36" spans="1:12" ht="24.95" customHeight="1" x14ac:dyDescent="0.25">
      <c r="A36" s="103">
        <f t="shared" ref="A36:B40" si="2">A22</f>
        <v>0</v>
      </c>
      <c r="B36" s="153" t="str">
        <f t="shared" si="2"/>
        <v>Воробьева Софья</v>
      </c>
      <c r="C36" s="246"/>
      <c r="D36" s="247"/>
      <c r="E36" s="248"/>
      <c r="F36" s="154"/>
      <c r="G36" s="115"/>
      <c r="H36" s="103">
        <f t="shared" ref="H36:I40" si="3">H22</f>
        <v>0</v>
      </c>
      <c r="I36" s="153" t="str">
        <f t="shared" si="3"/>
        <v>Королев Кирилл</v>
      </c>
      <c r="J36" s="246"/>
      <c r="K36" s="247"/>
      <c r="L36" s="248"/>
    </row>
    <row r="37" spans="1:12" ht="24.95" customHeight="1" x14ac:dyDescent="0.25">
      <c r="A37" s="103">
        <f t="shared" si="2"/>
        <v>0</v>
      </c>
      <c r="B37" s="153" t="str">
        <f t="shared" si="2"/>
        <v>Назарова Софья</v>
      </c>
      <c r="C37" s="246"/>
      <c r="D37" s="247"/>
      <c r="E37" s="248"/>
      <c r="F37" s="154"/>
      <c r="G37" s="115"/>
      <c r="H37" s="103">
        <f t="shared" si="3"/>
        <v>0</v>
      </c>
      <c r="I37" s="153" t="str">
        <f t="shared" si="3"/>
        <v>Корытов Сергей</v>
      </c>
      <c r="J37" s="246"/>
      <c r="K37" s="247"/>
      <c r="L37" s="248"/>
    </row>
    <row r="38" spans="1:12" ht="24.95" customHeight="1" x14ac:dyDescent="0.25">
      <c r="A38" s="103">
        <f t="shared" si="2"/>
        <v>0</v>
      </c>
      <c r="B38" s="153" t="str">
        <f t="shared" si="2"/>
        <v>Носова Гилина</v>
      </c>
      <c r="C38" s="246"/>
      <c r="D38" s="247"/>
      <c r="E38" s="248"/>
      <c r="F38" s="154"/>
      <c r="G38" s="115"/>
      <c r="H38" s="103">
        <f t="shared" si="3"/>
        <v>0</v>
      </c>
      <c r="I38" s="153" t="str">
        <f t="shared" si="3"/>
        <v>Ткаченко Вячеслав</v>
      </c>
      <c r="J38" s="246"/>
      <c r="K38" s="247"/>
      <c r="L38" s="248"/>
    </row>
    <row r="39" spans="1:12" ht="24.95" customHeight="1" x14ac:dyDescent="0.25">
      <c r="A39" s="103">
        <f t="shared" si="2"/>
        <v>0</v>
      </c>
      <c r="B39" s="153" t="str">
        <f t="shared" si="2"/>
        <v>Трофимова Мария</v>
      </c>
      <c r="C39" s="246"/>
      <c r="D39" s="247"/>
      <c r="E39" s="248"/>
      <c r="F39" s="154"/>
      <c r="G39" s="115"/>
      <c r="H39" s="103">
        <f t="shared" si="3"/>
        <v>0</v>
      </c>
      <c r="I39" s="153" t="str">
        <f t="shared" si="3"/>
        <v>Шушарин Александр</v>
      </c>
      <c r="J39" s="246"/>
      <c r="K39" s="247"/>
      <c r="L39" s="248"/>
    </row>
    <row r="40" spans="1:12" ht="24.95" customHeight="1" x14ac:dyDescent="0.25">
      <c r="A40" s="103">
        <f t="shared" si="2"/>
        <v>0</v>
      </c>
      <c r="B40" s="153" t="str">
        <f t="shared" si="2"/>
        <v>Крюкова Софья</v>
      </c>
      <c r="C40" s="246"/>
      <c r="D40" s="247"/>
      <c r="E40" s="248"/>
      <c r="F40" s="154"/>
      <c r="G40" s="115"/>
      <c r="H40" s="103">
        <f t="shared" si="3"/>
        <v>0</v>
      </c>
      <c r="I40" s="153" t="str">
        <f t="shared" si="3"/>
        <v>Шушарин Дмитрий</v>
      </c>
      <c r="J40" s="246"/>
      <c r="K40" s="247"/>
      <c r="L40" s="248"/>
    </row>
    <row r="41" spans="1:12" ht="30.75" customHeight="1" x14ac:dyDescent="0.25">
      <c r="A41" s="115"/>
      <c r="B41" s="115"/>
      <c r="C41" s="115"/>
      <c r="D41" s="115"/>
      <c r="E41" s="115"/>
      <c r="F41" s="155"/>
      <c r="G41" s="115"/>
      <c r="H41" s="115"/>
      <c r="I41" s="115"/>
      <c r="J41" s="115"/>
      <c r="K41" s="115"/>
      <c r="L41" s="115"/>
    </row>
    <row r="42" spans="1:12" ht="18" customHeight="1" x14ac:dyDescent="0.25">
      <c r="A42" s="141"/>
      <c r="B42" s="141"/>
      <c r="C42" s="141"/>
      <c r="D42" s="141"/>
      <c r="E42" s="141"/>
      <c r="F42" s="142"/>
      <c r="G42" s="141"/>
      <c r="H42" s="141"/>
      <c r="I42" s="141"/>
      <c r="J42" s="141"/>
      <c r="K42" s="141"/>
      <c r="L42" s="141"/>
    </row>
    <row r="43" spans="1:12" ht="18.75" x14ac:dyDescent="0.25">
      <c r="A43" s="237" t="s">
        <v>137</v>
      </c>
      <c r="B43" s="237"/>
      <c r="C43" s="237"/>
      <c r="D43" s="237"/>
      <c r="E43" s="237"/>
      <c r="F43" s="137"/>
      <c r="H43" s="237" t="s">
        <v>137</v>
      </c>
      <c r="I43" s="237"/>
      <c r="J43" s="237"/>
      <c r="K43" s="237"/>
      <c r="L43" s="237"/>
    </row>
    <row r="44" spans="1:12" x14ac:dyDescent="0.25">
      <c r="E44" s="136" t="s">
        <v>95</v>
      </c>
      <c r="F44" s="138"/>
      <c r="L44" s="136" t="s">
        <v>94</v>
      </c>
    </row>
    <row r="45" spans="1:12" ht="17.100000000000001" customHeight="1" x14ac:dyDescent="0.25">
      <c r="A45" s="41" t="s">
        <v>92</v>
      </c>
      <c r="B45" s="95" t="str">
        <f>B3</f>
        <v>КУРТАМЫШ кадет</v>
      </c>
      <c r="C45" s="41"/>
      <c r="D45" s="41"/>
      <c r="F45" s="139"/>
      <c r="H45" s="41" t="s">
        <v>92</v>
      </c>
      <c r="I45" s="95" t="str">
        <f>B3</f>
        <v>КУРТАМЫШ кадет</v>
      </c>
      <c r="J45" s="41"/>
      <c r="K45" s="41"/>
    </row>
    <row r="46" spans="1:12" ht="7.5" customHeight="1" x14ac:dyDescent="0.25">
      <c r="A46" s="41"/>
      <c r="B46" s="41"/>
      <c r="C46" s="41"/>
      <c r="D46" s="41"/>
      <c r="F46" s="139"/>
      <c r="H46" s="41"/>
      <c r="I46" s="41"/>
      <c r="J46" s="41"/>
      <c r="K46" s="41"/>
    </row>
    <row r="47" spans="1:12" ht="23.25" customHeight="1" x14ac:dyDescent="0.25">
      <c r="A47" s="238" t="s">
        <v>93</v>
      </c>
      <c r="B47" s="240" t="s">
        <v>87</v>
      </c>
      <c r="C47" s="242" t="s">
        <v>81</v>
      </c>
      <c r="D47" s="242"/>
      <c r="E47" s="242"/>
      <c r="F47" s="140"/>
      <c r="H47" s="238" t="s">
        <v>93</v>
      </c>
      <c r="I47" s="240" t="s">
        <v>87</v>
      </c>
      <c r="J47" s="242" t="s">
        <v>81</v>
      </c>
      <c r="K47" s="242"/>
      <c r="L47" s="242"/>
    </row>
    <row r="48" spans="1:12" x14ac:dyDescent="0.25">
      <c r="A48" s="239"/>
      <c r="B48" s="241"/>
      <c r="C48" s="242"/>
      <c r="D48" s="242"/>
      <c r="E48" s="242"/>
      <c r="F48" s="140"/>
      <c r="H48" s="239"/>
      <c r="I48" s="241"/>
      <c r="J48" s="242"/>
      <c r="K48" s="242"/>
      <c r="L48" s="242"/>
    </row>
    <row r="49" spans="1:12" ht="24.95" customHeight="1" x14ac:dyDescent="0.25">
      <c r="A49" s="103">
        <f>A35</f>
        <v>0</v>
      </c>
      <c r="B49" s="153" t="str">
        <f>B35</f>
        <v>Быкова Любовь</v>
      </c>
      <c r="C49" s="246"/>
      <c r="D49" s="247"/>
      <c r="E49" s="248"/>
      <c r="F49" s="154"/>
      <c r="G49" s="115"/>
      <c r="H49" s="103">
        <f>H35</f>
        <v>0</v>
      </c>
      <c r="I49" s="153" t="str">
        <f>I35</f>
        <v>Иванов Данил</v>
      </c>
      <c r="J49" s="246"/>
      <c r="K49" s="247"/>
      <c r="L49" s="248"/>
    </row>
    <row r="50" spans="1:12" ht="24.95" customHeight="1" x14ac:dyDescent="0.25">
      <c r="A50" s="103">
        <f t="shared" ref="A50:B54" si="4">A36</f>
        <v>0</v>
      </c>
      <c r="B50" s="153" t="str">
        <f t="shared" si="4"/>
        <v>Воробьева Софья</v>
      </c>
      <c r="C50" s="246"/>
      <c r="D50" s="247"/>
      <c r="E50" s="248"/>
      <c r="F50" s="154"/>
      <c r="G50" s="115"/>
      <c r="H50" s="103">
        <f t="shared" ref="H50:I54" si="5">H36</f>
        <v>0</v>
      </c>
      <c r="I50" s="153" t="str">
        <f t="shared" si="5"/>
        <v>Королев Кирилл</v>
      </c>
      <c r="J50" s="246"/>
      <c r="K50" s="247"/>
      <c r="L50" s="248"/>
    </row>
    <row r="51" spans="1:12" ht="24.95" customHeight="1" x14ac:dyDescent="0.25">
      <c r="A51" s="103">
        <f t="shared" si="4"/>
        <v>0</v>
      </c>
      <c r="B51" s="153" t="str">
        <f t="shared" si="4"/>
        <v>Назарова Софья</v>
      </c>
      <c r="C51" s="246"/>
      <c r="D51" s="247"/>
      <c r="E51" s="248"/>
      <c r="F51" s="154"/>
      <c r="G51" s="115"/>
      <c r="H51" s="103">
        <f t="shared" si="5"/>
        <v>0</v>
      </c>
      <c r="I51" s="153" t="str">
        <f t="shared" si="5"/>
        <v>Корытов Сергей</v>
      </c>
      <c r="J51" s="246"/>
      <c r="K51" s="247"/>
      <c r="L51" s="248"/>
    </row>
    <row r="52" spans="1:12" ht="24.95" customHeight="1" x14ac:dyDescent="0.25">
      <c r="A52" s="103">
        <f t="shared" si="4"/>
        <v>0</v>
      </c>
      <c r="B52" s="153" t="str">
        <f t="shared" si="4"/>
        <v>Носова Гилина</v>
      </c>
      <c r="C52" s="246"/>
      <c r="D52" s="247"/>
      <c r="E52" s="248"/>
      <c r="F52" s="154"/>
      <c r="G52" s="115"/>
      <c r="H52" s="103">
        <f t="shared" si="5"/>
        <v>0</v>
      </c>
      <c r="I52" s="153" t="str">
        <f t="shared" si="5"/>
        <v>Ткаченко Вячеслав</v>
      </c>
      <c r="J52" s="246"/>
      <c r="K52" s="247"/>
      <c r="L52" s="248"/>
    </row>
    <row r="53" spans="1:12" ht="24.95" customHeight="1" x14ac:dyDescent="0.25">
      <c r="A53" s="103">
        <f t="shared" si="4"/>
        <v>0</v>
      </c>
      <c r="B53" s="153" t="str">
        <f t="shared" si="4"/>
        <v>Трофимова Мария</v>
      </c>
      <c r="C53" s="246"/>
      <c r="D53" s="247"/>
      <c r="E53" s="248"/>
      <c r="F53" s="154"/>
      <c r="G53" s="115"/>
      <c r="H53" s="103">
        <f t="shared" si="5"/>
        <v>0</v>
      </c>
      <c r="I53" s="153" t="str">
        <f t="shared" si="5"/>
        <v>Шушарин Александр</v>
      </c>
      <c r="J53" s="246"/>
      <c r="K53" s="247"/>
      <c r="L53" s="248"/>
    </row>
    <row r="54" spans="1:12" ht="24.95" customHeight="1" x14ac:dyDescent="0.25">
      <c r="A54" s="103">
        <f t="shared" si="4"/>
        <v>0</v>
      </c>
      <c r="B54" s="153" t="str">
        <f t="shared" si="4"/>
        <v>Крюкова Софья</v>
      </c>
      <c r="C54" s="246"/>
      <c r="D54" s="247"/>
      <c r="E54" s="248"/>
      <c r="F54" s="154"/>
      <c r="G54" s="115"/>
      <c r="H54" s="103">
        <f t="shared" si="5"/>
        <v>0</v>
      </c>
      <c r="I54" s="153" t="str">
        <f t="shared" si="5"/>
        <v>Шушарин Дмитрий</v>
      </c>
      <c r="J54" s="246"/>
      <c r="K54" s="247"/>
      <c r="L54" s="248"/>
    </row>
    <row r="55" spans="1:12" x14ac:dyDescent="0.25">
      <c r="F55" s="139"/>
    </row>
    <row r="56" spans="1:12" x14ac:dyDescent="0.25">
      <c r="F56" s="139"/>
    </row>
    <row r="57" spans="1:12" ht="18.75" x14ac:dyDescent="0.25">
      <c r="A57" s="237" t="s">
        <v>194</v>
      </c>
      <c r="B57" s="237"/>
      <c r="C57" s="237"/>
      <c r="D57" s="237"/>
      <c r="E57" s="237"/>
      <c r="F57" s="137"/>
      <c r="H57" s="237" t="s">
        <v>194</v>
      </c>
      <c r="I57" s="237"/>
      <c r="J57" s="237"/>
      <c r="K57" s="237"/>
      <c r="L57" s="237"/>
    </row>
    <row r="58" spans="1:12" x14ac:dyDescent="0.25">
      <c r="E58" s="136" t="s">
        <v>95</v>
      </c>
      <c r="F58" s="138"/>
      <c r="L58" s="136" t="s">
        <v>94</v>
      </c>
    </row>
    <row r="59" spans="1:12" ht="17.100000000000001" customHeight="1" x14ac:dyDescent="0.25">
      <c r="A59" s="41" t="s">
        <v>92</v>
      </c>
      <c r="B59" s="95" t="str">
        <f>B3</f>
        <v>КУРТАМЫШ кадет</v>
      </c>
      <c r="C59" s="41"/>
      <c r="D59" s="41"/>
      <c r="F59" s="139"/>
      <c r="H59" s="41" t="s">
        <v>92</v>
      </c>
      <c r="I59" s="95" t="str">
        <f>B3</f>
        <v>КУРТАМЫШ кадет</v>
      </c>
      <c r="J59" s="41"/>
      <c r="K59" s="41"/>
    </row>
    <row r="60" spans="1:12" ht="7.5" customHeight="1" x14ac:dyDescent="0.25">
      <c r="A60" s="41"/>
      <c r="B60" s="41"/>
      <c r="C60" s="41"/>
      <c r="D60" s="41"/>
      <c r="F60" s="139"/>
      <c r="H60" s="41"/>
      <c r="I60" s="41"/>
      <c r="J60" s="41"/>
      <c r="K60" s="41"/>
    </row>
    <row r="61" spans="1:12" ht="23.25" customHeight="1" x14ac:dyDescent="0.25">
      <c r="A61" s="238" t="s">
        <v>93</v>
      </c>
      <c r="B61" s="240" t="s">
        <v>87</v>
      </c>
      <c r="C61" s="242" t="s">
        <v>81</v>
      </c>
      <c r="D61" s="242"/>
      <c r="E61" s="242"/>
      <c r="F61" s="140"/>
      <c r="H61" s="238" t="s">
        <v>93</v>
      </c>
      <c r="I61" s="240" t="s">
        <v>87</v>
      </c>
      <c r="J61" s="242" t="s">
        <v>81</v>
      </c>
      <c r="K61" s="242"/>
      <c r="L61" s="242"/>
    </row>
    <row r="62" spans="1:12" x14ac:dyDescent="0.25">
      <c r="A62" s="239"/>
      <c r="B62" s="241"/>
      <c r="C62" s="242"/>
      <c r="D62" s="242"/>
      <c r="E62" s="242"/>
      <c r="F62" s="140"/>
      <c r="H62" s="239"/>
      <c r="I62" s="241"/>
      <c r="J62" s="242"/>
      <c r="K62" s="242"/>
      <c r="L62" s="242"/>
    </row>
    <row r="63" spans="1:12" ht="24.95" customHeight="1" x14ac:dyDescent="0.25">
      <c r="A63" s="103">
        <f>A49</f>
        <v>0</v>
      </c>
      <c r="B63" s="153" t="str">
        <f>B49</f>
        <v>Быкова Любовь</v>
      </c>
      <c r="C63" s="246"/>
      <c r="D63" s="247"/>
      <c r="E63" s="248"/>
      <c r="F63" s="154"/>
      <c r="G63" s="115"/>
      <c r="H63" s="103">
        <f>H49</f>
        <v>0</v>
      </c>
      <c r="I63" s="153" t="str">
        <f>I49</f>
        <v>Иванов Данил</v>
      </c>
      <c r="J63" s="246"/>
      <c r="K63" s="247"/>
      <c r="L63" s="248"/>
    </row>
    <row r="64" spans="1:12" ht="24.95" customHeight="1" x14ac:dyDescent="0.25">
      <c r="A64" s="103">
        <f t="shared" ref="A64:B68" si="6">A50</f>
        <v>0</v>
      </c>
      <c r="B64" s="153" t="str">
        <f t="shared" si="6"/>
        <v>Воробьева Софья</v>
      </c>
      <c r="C64" s="246"/>
      <c r="D64" s="247"/>
      <c r="E64" s="248"/>
      <c r="F64" s="154"/>
      <c r="G64" s="115"/>
      <c r="H64" s="103">
        <f t="shared" ref="H64:I68" si="7">H50</f>
        <v>0</v>
      </c>
      <c r="I64" s="153" t="str">
        <f t="shared" si="7"/>
        <v>Королев Кирилл</v>
      </c>
      <c r="J64" s="246"/>
      <c r="K64" s="247"/>
      <c r="L64" s="248"/>
    </row>
    <row r="65" spans="1:12" ht="24.95" customHeight="1" x14ac:dyDescent="0.25">
      <c r="A65" s="103">
        <f t="shared" si="6"/>
        <v>0</v>
      </c>
      <c r="B65" s="153" t="str">
        <f t="shared" si="6"/>
        <v>Назарова Софья</v>
      </c>
      <c r="C65" s="246"/>
      <c r="D65" s="247"/>
      <c r="E65" s="248"/>
      <c r="F65" s="154"/>
      <c r="G65" s="115"/>
      <c r="H65" s="103">
        <f t="shared" si="7"/>
        <v>0</v>
      </c>
      <c r="I65" s="153" t="str">
        <f t="shared" si="7"/>
        <v>Корытов Сергей</v>
      </c>
      <c r="J65" s="246"/>
      <c r="K65" s="247"/>
      <c r="L65" s="248"/>
    </row>
    <row r="66" spans="1:12" ht="24.95" customHeight="1" x14ac:dyDescent="0.25">
      <c r="A66" s="103">
        <f t="shared" si="6"/>
        <v>0</v>
      </c>
      <c r="B66" s="153" t="str">
        <f t="shared" si="6"/>
        <v>Носова Гилина</v>
      </c>
      <c r="C66" s="246"/>
      <c r="D66" s="247"/>
      <c r="E66" s="248"/>
      <c r="F66" s="154"/>
      <c r="G66" s="115"/>
      <c r="H66" s="103">
        <f t="shared" si="7"/>
        <v>0</v>
      </c>
      <c r="I66" s="153" t="str">
        <f t="shared" si="7"/>
        <v>Ткаченко Вячеслав</v>
      </c>
      <c r="J66" s="246"/>
      <c r="K66" s="247"/>
      <c r="L66" s="248"/>
    </row>
    <row r="67" spans="1:12" ht="24.95" customHeight="1" x14ac:dyDescent="0.25">
      <c r="A67" s="103">
        <f t="shared" si="6"/>
        <v>0</v>
      </c>
      <c r="B67" s="153" t="str">
        <f t="shared" si="6"/>
        <v>Трофимова Мария</v>
      </c>
      <c r="C67" s="246"/>
      <c r="D67" s="247"/>
      <c r="E67" s="248"/>
      <c r="F67" s="154"/>
      <c r="G67" s="115"/>
      <c r="H67" s="103">
        <f t="shared" si="7"/>
        <v>0</v>
      </c>
      <c r="I67" s="153" t="str">
        <f t="shared" si="7"/>
        <v>Шушарин Александр</v>
      </c>
      <c r="J67" s="246"/>
      <c r="K67" s="247"/>
      <c r="L67" s="248"/>
    </row>
    <row r="68" spans="1:12" ht="24.95" customHeight="1" x14ac:dyDescent="0.25">
      <c r="A68" s="103">
        <f t="shared" si="6"/>
        <v>0</v>
      </c>
      <c r="B68" s="153" t="str">
        <f t="shared" si="6"/>
        <v>Крюкова Софья</v>
      </c>
      <c r="C68" s="246"/>
      <c r="D68" s="247"/>
      <c r="E68" s="248"/>
      <c r="F68" s="154"/>
      <c r="G68" s="115"/>
      <c r="H68" s="103">
        <f t="shared" si="7"/>
        <v>0</v>
      </c>
      <c r="I68" s="153" t="str">
        <f t="shared" si="7"/>
        <v>Шушарин Дмитрий</v>
      </c>
      <c r="J68" s="246"/>
      <c r="K68" s="247"/>
      <c r="L68" s="248"/>
    </row>
    <row r="69" spans="1:12" ht="30.75" customHeight="1" x14ac:dyDescent="0.25">
      <c r="F69" s="139"/>
    </row>
    <row r="70" spans="1:12" ht="18" customHeight="1" x14ac:dyDescent="0.25">
      <c r="A70" s="141"/>
      <c r="B70" s="141"/>
      <c r="C70" s="141"/>
      <c r="D70" s="141"/>
      <c r="E70" s="141"/>
      <c r="F70" s="142"/>
      <c r="G70" s="141"/>
      <c r="H70" s="141"/>
      <c r="I70" s="141"/>
      <c r="J70" s="141"/>
      <c r="K70" s="141"/>
      <c r="L70" s="141"/>
    </row>
    <row r="71" spans="1:12" ht="18.75" x14ac:dyDescent="0.25">
      <c r="A71" s="237"/>
      <c r="B71" s="237"/>
      <c r="C71" s="237"/>
      <c r="D71" s="237"/>
      <c r="E71" s="237"/>
      <c r="F71" s="137"/>
      <c r="H71" s="237"/>
      <c r="I71" s="237"/>
      <c r="J71" s="237"/>
      <c r="K71" s="237"/>
      <c r="L71" s="237"/>
    </row>
    <row r="72" spans="1:12" x14ac:dyDescent="0.25">
      <c r="E72" s="136" t="s">
        <v>95</v>
      </c>
      <c r="F72" s="138"/>
      <c r="L72" s="136" t="s">
        <v>94</v>
      </c>
    </row>
    <row r="73" spans="1:12" ht="17.100000000000001" customHeight="1" x14ac:dyDescent="0.25">
      <c r="A73" s="41" t="s">
        <v>92</v>
      </c>
      <c r="B73" s="95" t="str">
        <f>B3</f>
        <v>КУРТАМЫШ кадет</v>
      </c>
      <c r="C73" s="41"/>
      <c r="D73" s="41"/>
      <c r="F73" s="139"/>
      <c r="H73" s="41" t="s">
        <v>92</v>
      </c>
      <c r="I73" s="95" t="str">
        <f>B3</f>
        <v>КУРТАМЫШ кадет</v>
      </c>
      <c r="J73" s="41"/>
      <c r="K73" s="41"/>
    </row>
    <row r="74" spans="1:12" ht="7.5" customHeight="1" x14ac:dyDescent="0.25">
      <c r="A74" s="41"/>
      <c r="B74" s="41"/>
      <c r="C74" s="41"/>
      <c r="D74" s="41"/>
      <c r="F74" s="139"/>
      <c r="H74" s="41"/>
      <c r="I74" s="41"/>
      <c r="J74" s="41"/>
      <c r="K74" s="41"/>
    </row>
    <row r="75" spans="1:12" ht="23.25" customHeight="1" x14ac:dyDescent="0.25">
      <c r="A75" s="238" t="s">
        <v>93</v>
      </c>
      <c r="B75" s="240" t="s">
        <v>87</v>
      </c>
      <c r="C75" s="242" t="s">
        <v>81</v>
      </c>
      <c r="D75" s="242"/>
      <c r="E75" s="242"/>
      <c r="F75" s="140"/>
      <c r="H75" s="238" t="s">
        <v>93</v>
      </c>
      <c r="I75" s="240" t="s">
        <v>87</v>
      </c>
      <c r="J75" s="242" t="s">
        <v>81</v>
      </c>
      <c r="K75" s="242"/>
      <c r="L75" s="242"/>
    </row>
    <row r="76" spans="1:12" x14ac:dyDescent="0.25">
      <c r="A76" s="239"/>
      <c r="B76" s="241"/>
      <c r="C76" s="242"/>
      <c r="D76" s="242"/>
      <c r="E76" s="242"/>
      <c r="F76" s="140"/>
      <c r="H76" s="239"/>
      <c r="I76" s="241"/>
      <c r="J76" s="242"/>
      <c r="K76" s="242"/>
      <c r="L76" s="242"/>
    </row>
    <row r="77" spans="1:12" ht="24.95" customHeight="1" x14ac:dyDescent="0.25">
      <c r="A77" s="103">
        <f>A63</f>
        <v>0</v>
      </c>
      <c r="B77" s="153" t="str">
        <f>B63</f>
        <v>Быкова Любовь</v>
      </c>
      <c r="C77" s="246"/>
      <c r="D77" s="247"/>
      <c r="E77" s="248"/>
      <c r="F77" s="154"/>
      <c r="G77" s="115"/>
      <c r="H77" s="103">
        <f>H63</f>
        <v>0</v>
      </c>
      <c r="I77" s="153" t="str">
        <f>I63</f>
        <v>Иванов Данил</v>
      </c>
      <c r="J77" s="246"/>
      <c r="K77" s="247"/>
      <c r="L77" s="248"/>
    </row>
    <row r="78" spans="1:12" ht="24.95" customHeight="1" x14ac:dyDescent="0.25">
      <c r="A78" s="103">
        <f t="shared" ref="A78:B82" si="8">A64</f>
        <v>0</v>
      </c>
      <c r="B78" s="153" t="str">
        <f t="shared" si="8"/>
        <v>Воробьева Софья</v>
      </c>
      <c r="C78" s="246"/>
      <c r="D78" s="247"/>
      <c r="E78" s="248"/>
      <c r="F78" s="154"/>
      <c r="G78" s="115"/>
      <c r="H78" s="103">
        <f t="shared" ref="H78:I82" si="9">H64</f>
        <v>0</v>
      </c>
      <c r="I78" s="153" t="str">
        <f t="shared" si="9"/>
        <v>Королев Кирилл</v>
      </c>
      <c r="J78" s="246"/>
      <c r="K78" s="247"/>
      <c r="L78" s="248"/>
    </row>
    <row r="79" spans="1:12" ht="24.95" customHeight="1" x14ac:dyDescent="0.25">
      <c r="A79" s="103">
        <f t="shared" si="8"/>
        <v>0</v>
      </c>
      <c r="B79" s="153" t="str">
        <f t="shared" si="8"/>
        <v>Назарова Софья</v>
      </c>
      <c r="C79" s="246"/>
      <c r="D79" s="247"/>
      <c r="E79" s="248"/>
      <c r="F79" s="154"/>
      <c r="G79" s="115"/>
      <c r="H79" s="103">
        <f t="shared" si="9"/>
        <v>0</v>
      </c>
      <c r="I79" s="153" t="str">
        <f t="shared" si="9"/>
        <v>Корытов Сергей</v>
      </c>
      <c r="J79" s="246"/>
      <c r="K79" s="247"/>
      <c r="L79" s="248"/>
    </row>
    <row r="80" spans="1:12" ht="24.95" customHeight="1" x14ac:dyDescent="0.25">
      <c r="A80" s="103">
        <f t="shared" si="8"/>
        <v>0</v>
      </c>
      <c r="B80" s="153" t="str">
        <f t="shared" si="8"/>
        <v>Носова Гилина</v>
      </c>
      <c r="C80" s="246"/>
      <c r="D80" s="247"/>
      <c r="E80" s="248"/>
      <c r="F80" s="154"/>
      <c r="G80" s="115"/>
      <c r="H80" s="103">
        <f t="shared" si="9"/>
        <v>0</v>
      </c>
      <c r="I80" s="153" t="str">
        <f t="shared" si="9"/>
        <v>Ткаченко Вячеслав</v>
      </c>
      <c r="J80" s="246"/>
      <c r="K80" s="247"/>
      <c r="L80" s="248"/>
    </row>
    <row r="81" spans="1:12" ht="24.95" customHeight="1" x14ac:dyDescent="0.25">
      <c r="A81" s="103">
        <f t="shared" si="8"/>
        <v>0</v>
      </c>
      <c r="B81" s="153" t="str">
        <f t="shared" si="8"/>
        <v>Трофимова Мария</v>
      </c>
      <c r="C81" s="246"/>
      <c r="D81" s="247"/>
      <c r="E81" s="248"/>
      <c r="F81" s="154"/>
      <c r="G81" s="115"/>
      <c r="H81" s="103">
        <f t="shared" si="9"/>
        <v>0</v>
      </c>
      <c r="I81" s="153" t="str">
        <f t="shared" si="9"/>
        <v>Шушарин Александр</v>
      </c>
      <c r="J81" s="246"/>
      <c r="K81" s="247"/>
      <c r="L81" s="248"/>
    </row>
    <row r="82" spans="1:12" ht="24.95" customHeight="1" x14ac:dyDescent="0.25">
      <c r="A82" s="103">
        <f t="shared" si="8"/>
        <v>0</v>
      </c>
      <c r="B82" s="153" t="str">
        <f t="shared" si="8"/>
        <v>Крюкова Софья</v>
      </c>
      <c r="C82" s="246"/>
      <c r="D82" s="247"/>
      <c r="E82" s="248"/>
      <c r="F82" s="154"/>
      <c r="G82" s="115"/>
      <c r="H82" s="103">
        <f t="shared" si="9"/>
        <v>0</v>
      </c>
      <c r="I82" s="153" t="str">
        <f t="shared" si="9"/>
        <v>Шушарин Дмитрий</v>
      </c>
      <c r="J82" s="246"/>
      <c r="K82" s="247"/>
      <c r="L82" s="248"/>
    </row>
    <row r="83" spans="1:12" x14ac:dyDescent="0.25">
      <c r="F83" s="139"/>
    </row>
    <row r="84" spans="1:12" x14ac:dyDescent="0.25">
      <c r="F84" s="139"/>
    </row>
  </sheetData>
  <mergeCells count="108">
    <mergeCell ref="A15:E15"/>
    <mergeCell ref="H15:L15"/>
    <mergeCell ref="A19:A20"/>
    <mergeCell ref="B19:B20"/>
    <mergeCell ref="C19:E20"/>
    <mergeCell ref="H19:H20"/>
    <mergeCell ref="I19:I20"/>
    <mergeCell ref="J19:L20"/>
    <mergeCell ref="A1:E1"/>
    <mergeCell ref="H1:L1"/>
    <mergeCell ref="A5:A6"/>
    <mergeCell ref="B5:B6"/>
    <mergeCell ref="C5:E5"/>
    <mergeCell ref="H5:H6"/>
    <mergeCell ref="I5:I6"/>
    <mergeCell ref="J5:L5"/>
    <mergeCell ref="C24:E24"/>
    <mergeCell ref="J24:L24"/>
    <mergeCell ref="C25:E25"/>
    <mergeCell ref="J25:L25"/>
    <mergeCell ref="C26:E26"/>
    <mergeCell ref="J26:L26"/>
    <mergeCell ref="C21:E21"/>
    <mergeCell ref="J21:L21"/>
    <mergeCell ref="C22:E22"/>
    <mergeCell ref="J22:L22"/>
    <mergeCell ref="C23:E23"/>
    <mergeCell ref="J23:L23"/>
    <mergeCell ref="C35:E35"/>
    <mergeCell ref="J35:L35"/>
    <mergeCell ref="C36:E36"/>
    <mergeCell ref="J36:L36"/>
    <mergeCell ref="C37:E37"/>
    <mergeCell ref="J37:L37"/>
    <mergeCell ref="A29:E29"/>
    <mergeCell ref="H29:L29"/>
    <mergeCell ref="A33:A34"/>
    <mergeCell ref="B33:B34"/>
    <mergeCell ref="C33:E34"/>
    <mergeCell ref="H33:H34"/>
    <mergeCell ref="I33:I34"/>
    <mergeCell ref="J33:L34"/>
    <mergeCell ref="A43:E43"/>
    <mergeCell ref="H43:L43"/>
    <mergeCell ref="A47:A48"/>
    <mergeCell ref="B47:B48"/>
    <mergeCell ref="C47:E48"/>
    <mergeCell ref="H47:H48"/>
    <mergeCell ref="I47:I48"/>
    <mergeCell ref="J47:L48"/>
    <mergeCell ref="C38:E38"/>
    <mergeCell ref="J38:L38"/>
    <mergeCell ref="C39:E39"/>
    <mergeCell ref="J39:L39"/>
    <mergeCell ref="C40:E40"/>
    <mergeCell ref="J40:L40"/>
    <mergeCell ref="C52:E52"/>
    <mergeCell ref="J52:L52"/>
    <mergeCell ref="C53:E53"/>
    <mergeCell ref="J53:L53"/>
    <mergeCell ref="C54:E54"/>
    <mergeCell ref="J54:L54"/>
    <mergeCell ref="C49:E49"/>
    <mergeCell ref="J49:L49"/>
    <mergeCell ref="C50:E50"/>
    <mergeCell ref="J50:L50"/>
    <mergeCell ref="C51:E51"/>
    <mergeCell ref="J51:L51"/>
    <mergeCell ref="C63:E63"/>
    <mergeCell ref="J63:L63"/>
    <mergeCell ref="C64:E64"/>
    <mergeCell ref="J64:L64"/>
    <mergeCell ref="C65:E65"/>
    <mergeCell ref="J65:L65"/>
    <mergeCell ref="A57:E57"/>
    <mergeCell ref="H57:L57"/>
    <mergeCell ref="A61:A62"/>
    <mergeCell ref="B61:B62"/>
    <mergeCell ref="C61:E62"/>
    <mergeCell ref="H61:H62"/>
    <mergeCell ref="I61:I62"/>
    <mergeCell ref="J61:L62"/>
    <mergeCell ref="A71:E71"/>
    <mergeCell ref="H71:L71"/>
    <mergeCell ref="A75:A76"/>
    <mergeCell ref="B75:B76"/>
    <mergeCell ref="C75:E76"/>
    <mergeCell ref="H75:H76"/>
    <mergeCell ref="I75:I76"/>
    <mergeCell ref="J75:L76"/>
    <mergeCell ref="C66:E66"/>
    <mergeCell ref="J66:L66"/>
    <mergeCell ref="C67:E67"/>
    <mergeCell ref="J67:L67"/>
    <mergeCell ref="C68:E68"/>
    <mergeCell ref="J68:L68"/>
    <mergeCell ref="C80:E80"/>
    <mergeCell ref="J80:L80"/>
    <mergeCell ref="C81:E81"/>
    <mergeCell ref="J81:L81"/>
    <mergeCell ref="C82:E82"/>
    <mergeCell ref="J82:L82"/>
    <mergeCell ref="C77:E77"/>
    <mergeCell ref="J77:L77"/>
    <mergeCell ref="C78:E78"/>
    <mergeCell ref="J78:L78"/>
    <mergeCell ref="C79:E79"/>
    <mergeCell ref="J79:L79"/>
  </mergeCells>
  <pageMargins left="0.23622047244094491" right="0.23622047244094491" top="0.23622047244094491" bottom="0.23622047244094491" header="0" footer="0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84"/>
  <sheetViews>
    <sheetView zoomScale="70" zoomScaleNormal="70" workbookViewId="0">
      <selection activeCell="H57" sqref="H57:L57"/>
    </sheetView>
  </sheetViews>
  <sheetFormatPr defaultRowHeight="15" x14ac:dyDescent="0.25"/>
  <cols>
    <col min="1" max="1" width="10.28515625" customWidth="1"/>
    <col min="2" max="2" width="26" customWidth="1"/>
    <col min="6" max="7" width="7.28515625" customWidth="1"/>
    <col min="8" max="8" width="10.28515625" customWidth="1"/>
    <col min="9" max="9" width="26" customWidth="1"/>
  </cols>
  <sheetData>
    <row r="1" spans="1:12" ht="18.75" x14ac:dyDescent="0.25">
      <c r="A1" s="237" t="s">
        <v>96</v>
      </c>
      <c r="B1" s="237"/>
      <c r="C1" s="237"/>
      <c r="D1" s="237"/>
      <c r="E1" s="237"/>
      <c r="F1" s="137"/>
      <c r="H1" s="237" t="s">
        <v>96</v>
      </c>
      <c r="I1" s="237"/>
      <c r="J1" s="237"/>
      <c r="K1" s="237"/>
      <c r="L1" s="237"/>
    </row>
    <row r="2" spans="1:12" x14ac:dyDescent="0.25">
      <c r="E2" s="136" t="s">
        <v>95</v>
      </c>
      <c r="F2" s="138"/>
      <c r="L2" s="136" t="s">
        <v>94</v>
      </c>
    </row>
    <row r="3" spans="1:12" ht="17.100000000000001" customHeight="1" x14ac:dyDescent="0.25">
      <c r="A3" s="41" t="s">
        <v>92</v>
      </c>
      <c r="B3" s="95" t="str">
        <f>'команда город'!D144</f>
        <v>ШАДРИНСК</v>
      </c>
      <c r="C3" s="41"/>
      <c r="D3" s="41"/>
      <c r="F3" s="139"/>
      <c r="H3" s="41" t="s">
        <v>92</v>
      </c>
      <c r="I3" s="95" t="str">
        <f>B3</f>
        <v>ШАДРИНСК</v>
      </c>
      <c r="J3" s="41"/>
      <c r="K3" s="41"/>
    </row>
    <row r="4" spans="1:12" ht="7.5" customHeight="1" x14ac:dyDescent="0.25">
      <c r="A4" s="41"/>
      <c r="B4" s="41"/>
      <c r="C4" s="41"/>
      <c r="D4" s="41"/>
      <c r="F4" s="139"/>
      <c r="H4" s="41"/>
      <c r="I4" s="41"/>
      <c r="J4" s="41"/>
      <c r="K4" s="41"/>
    </row>
    <row r="5" spans="1:12" ht="23.25" customHeight="1" x14ac:dyDescent="0.25">
      <c r="A5" s="238" t="s">
        <v>93</v>
      </c>
      <c r="B5" s="240" t="s">
        <v>87</v>
      </c>
      <c r="C5" s="243" t="s">
        <v>81</v>
      </c>
      <c r="D5" s="244"/>
      <c r="E5" s="245"/>
      <c r="F5" s="140"/>
      <c r="H5" s="238" t="s">
        <v>93</v>
      </c>
      <c r="I5" s="240" t="s">
        <v>87</v>
      </c>
      <c r="J5" s="243" t="s">
        <v>81</v>
      </c>
      <c r="K5" s="244"/>
      <c r="L5" s="245"/>
    </row>
    <row r="6" spans="1:12" x14ac:dyDescent="0.25">
      <c r="A6" s="239"/>
      <c r="B6" s="241"/>
      <c r="C6" s="176">
        <v>1</v>
      </c>
      <c r="D6" s="176">
        <v>2</v>
      </c>
      <c r="E6" s="176">
        <v>3</v>
      </c>
      <c r="F6" s="140"/>
      <c r="H6" s="239"/>
      <c r="I6" s="241"/>
      <c r="J6" s="176">
        <v>1</v>
      </c>
      <c r="K6" s="176">
        <v>2</v>
      </c>
      <c r="L6" s="176">
        <v>3</v>
      </c>
    </row>
    <row r="7" spans="1:12" ht="24.95" customHeight="1" x14ac:dyDescent="0.25">
      <c r="A7" s="151">
        <f>'команда город'!E157</f>
        <v>0</v>
      </c>
      <c r="B7" s="131" t="str">
        <f>'команда город'!B157</f>
        <v>Бусько Вероника</v>
      </c>
      <c r="C7" s="135"/>
      <c r="D7" s="135"/>
      <c r="E7" s="135"/>
      <c r="F7" s="140"/>
      <c r="H7" s="129">
        <f>'команда город'!E144</f>
        <v>0</v>
      </c>
      <c r="I7" s="131" t="str">
        <f>'команда город'!B144</f>
        <v>Амосов Арсений</v>
      </c>
      <c r="J7" s="135"/>
      <c r="K7" s="135"/>
      <c r="L7" s="135"/>
    </row>
    <row r="8" spans="1:12" ht="24.95" customHeight="1" x14ac:dyDescent="0.25">
      <c r="A8" s="151">
        <f>'команда город'!E158</f>
        <v>0</v>
      </c>
      <c r="B8" s="131" t="str">
        <f>'команда город'!B158</f>
        <v>Жернакова Анна</v>
      </c>
      <c r="C8" s="135"/>
      <c r="D8" s="135"/>
      <c r="E8" s="135"/>
      <c r="F8" s="140"/>
      <c r="H8" s="129">
        <f>'команда город'!E145</f>
        <v>0</v>
      </c>
      <c r="I8" s="131" t="str">
        <f>'команда город'!B145</f>
        <v>Заколодкин Матвей</v>
      </c>
      <c r="J8" s="135"/>
      <c r="K8" s="135"/>
      <c r="L8" s="135"/>
    </row>
    <row r="9" spans="1:12" ht="24.95" customHeight="1" x14ac:dyDescent="0.25">
      <c r="A9" s="151">
        <f>'команда город'!E159</f>
        <v>0</v>
      </c>
      <c r="B9" s="131" t="str">
        <f>'команда город'!B159</f>
        <v>Попова Ксения</v>
      </c>
      <c r="C9" s="135"/>
      <c r="D9" s="135"/>
      <c r="E9" s="135"/>
      <c r="F9" s="140"/>
      <c r="H9" s="129">
        <f>'команда город'!E146</f>
        <v>0</v>
      </c>
      <c r="I9" s="131" t="str">
        <f>'команда город'!B146</f>
        <v>Поворотов Кирилл</v>
      </c>
      <c r="J9" s="135"/>
      <c r="K9" s="135"/>
      <c r="L9" s="135"/>
    </row>
    <row r="10" spans="1:12" ht="24.95" customHeight="1" x14ac:dyDescent="0.25">
      <c r="A10" s="151">
        <f>'команда город'!E160</f>
        <v>0</v>
      </c>
      <c r="B10" s="131" t="str">
        <f>'команда город'!B160</f>
        <v>Салова Дарья</v>
      </c>
      <c r="C10" s="135"/>
      <c r="D10" s="135"/>
      <c r="E10" s="135"/>
      <c r="F10" s="140"/>
      <c r="H10" s="129">
        <f>'команда город'!E147</f>
        <v>0</v>
      </c>
      <c r="I10" s="131" t="str">
        <f>'команда город'!B147</f>
        <v>Пятков Савелий</v>
      </c>
      <c r="J10" s="135"/>
      <c r="K10" s="135"/>
      <c r="L10" s="135"/>
    </row>
    <row r="11" spans="1:12" ht="24.95" customHeight="1" x14ac:dyDescent="0.25">
      <c r="A11" s="151">
        <f>'команда город'!E161</f>
        <v>0</v>
      </c>
      <c r="B11" s="131" t="str">
        <f>'команда город'!B161</f>
        <v>Утусикова Ева</v>
      </c>
      <c r="C11" s="135"/>
      <c r="D11" s="135"/>
      <c r="E11" s="135"/>
      <c r="F11" s="140"/>
      <c r="H11" s="129">
        <f>'команда город'!E148</f>
        <v>0</v>
      </c>
      <c r="I11" s="131" t="str">
        <f>'команда город'!B148</f>
        <v>Прокопьев Кирилл</v>
      </c>
      <c r="J11" s="135"/>
      <c r="K11" s="135"/>
      <c r="L11" s="135"/>
    </row>
    <row r="12" spans="1:12" ht="24.95" customHeight="1" x14ac:dyDescent="0.25">
      <c r="A12" s="151">
        <f>'команда город'!E162</f>
        <v>0</v>
      </c>
      <c r="B12" s="131" t="str">
        <f>'команда город'!B162</f>
        <v>Шарыгина Дарья</v>
      </c>
      <c r="C12" s="135"/>
      <c r="D12" s="135"/>
      <c r="E12" s="135"/>
      <c r="F12" s="140"/>
      <c r="H12" s="129">
        <f>'команда город'!E149</f>
        <v>0</v>
      </c>
      <c r="I12" s="131" t="str">
        <f>'команда город'!B149</f>
        <v>Токарев Леонид</v>
      </c>
      <c r="J12" s="135"/>
      <c r="K12" s="135"/>
      <c r="L12" s="135"/>
    </row>
    <row r="13" spans="1:12" ht="30.75" customHeight="1" x14ac:dyDescent="0.25">
      <c r="F13" s="139"/>
    </row>
    <row r="14" spans="1:12" ht="18" customHeight="1" x14ac:dyDescent="0.25">
      <c r="A14" s="141"/>
      <c r="B14" s="141"/>
      <c r="C14" s="141"/>
      <c r="D14" s="141"/>
      <c r="E14" s="141"/>
      <c r="F14" s="142"/>
      <c r="G14" s="141"/>
      <c r="H14" s="141"/>
      <c r="I14" s="141"/>
      <c r="J14" s="141"/>
      <c r="K14" s="141"/>
      <c r="L14" s="141"/>
    </row>
    <row r="15" spans="1:12" ht="18.75" x14ac:dyDescent="0.25">
      <c r="A15" s="237" t="s">
        <v>135</v>
      </c>
      <c r="B15" s="237"/>
      <c r="C15" s="237"/>
      <c r="D15" s="237"/>
      <c r="E15" s="237"/>
      <c r="F15" s="137"/>
      <c r="H15" s="237" t="s">
        <v>4</v>
      </c>
      <c r="I15" s="237"/>
      <c r="J15" s="237"/>
      <c r="K15" s="237"/>
      <c r="L15" s="237"/>
    </row>
    <row r="16" spans="1:12" x14ac:dyDescent="0.25">
      <c r="E16" s="136" t="s">
        <v>95</v>
      </c>
      <c r="F16" s="138"/>
      <c r="L16" s="136" t="s">
        <v>94</v>
      </c>
    </row>
    <row r="17" spans="1:12" ht="17.100000000000001" customHeight="1" x14ac:dyDescent="0.25">
      <c r="A17" s="41" t="s">
        <v>92</v>
      </c>
      <c r="B17" s="95" t="str">
        <f>B3</f>
        <v>ШАДРИНСК</v>
      </c>
      <c r="C17" s="41"/>
      <c r="D17" s="41"/>
      <c r="F17" s="139"/>
      <c r="H17" s="41" t="s">
        <v>92</v>
      </c>
      <c r="I17" s="95" t="str">
        <f>B3</f>
        <v>ШАДРИНСК</v>
      </c>
      <c r="J17" s="41"/>
      <c r="K17" s="41"/>
    </row>
    <row r="18" spans="1:12" ht="7.5" customHeight="1" x14ac:dyDescent="0.25">
      <c r="A18" s="41"/>
      <c r="B18" s="41"/>
      <c r="C18" s="41"/>
      <c r="D18" s="41"/>
      <c r="F18" s="139"/>
      <c r="H18" s="41"/>
      <c r="I18" s="41"/>
      <c r="J18" s="41"/>
      <c r="K18" s="41"/>
    </row>
    <row r="19" spans="1:12" ht="23.25" customHeight="1" x14ac:dyDescent="0.25">
      <c r="A19" s="238" t="s">
        <v>93</v>
      </c>
      <c r="B19" s="240" t="s">
        <v>87</v>
      </c>
      <c r="C19" s="242" t="s">
        <v>81</v>
      </c>
      <c r="D19" s="242"/>
      <c r="E19" s="242"/>
      <c r="F19" s="140"/>
      <c r="H19" s="238" t="s">
        <v>93</v>
      </c>
      <c r="I19" s="240" t="s">
        <v>87</v>
      </c>
      <c r="J19" s="242" t="s">
        <v>81</v>
      </c>
      <c r="K19" s="242"/>
      <c r="L19" s="242"/>
    </row>
    <row r="20" spans="1:12" x14ac:dyDescent="0.25">
      <c r="A20" s="239"/>
      <c r="B20" s="241"/>
      <c r="C20" s="242"/>
      <c r="D20" s="242"/>
      <c r="E20" s="242"/>
      <c r="F20" s="140"/>
      <c r="H20" s="239"/>
      <c r="I20" s="241"/>
      <c r="J20" s="242"/>
      <c r="K20" s="242"/>
      <c r="L20" s="242"/>
    </row>
    <row r="21" spans="1:12" ht="24.95" customHeight="1" x14ac:dyDescent="0.25">
      <c r="A21" s="153">
        <f>A7</f>
        <v>0</v>
      </c>
      <c r="B21" s="153" t="str">
        <f>B7</f>
        <v>Бусько Вероника</v>
      </c>
      <c r="C21" s="246"/>
      <c r="D21" s="247"/>
      <c r="E21" s="248"/>
      <c r="F21" s="154"/>
      <c r="G21" s="115"/>
      <c r="H21" s="103">
        <f>H7</f>
        <v>0</v>
      </c>
      <c r="I21" s="153" t="str">
        <f>I7</f>
        <v>Амосов Арсений</v>
      </c>
      <c r="J21" s="246"/>
      <c r="K21" s="247"/>
      <c r="L21" s="248"/>
    </row>
    <row r="22" spans="1:12" ht="24.95" customHeight="1" x14ac:dyDescent="0.25">
      <c r="A22" s="153">
        <f t="shared" ref="A22:B26" si="0">A8</f>
        <v>0</v>
      </c>
      <c r="B22" s="153" t="str">
        <f t="shared" si="0"/>
        <v>Жернакова Анна</v>
      </c>
      <c r="C22" s="246"/>
      <c r="D22" s="247"/>
      <c r="E22" s="248"/>
      <c r="F22" s="154"/>
      <c r="G22" s="115"/>
      <c r="H22" s="103">
        <f t="shared" ref="H22:I26" si="1">H8</f>
        <v>0</v>
      </c>
      <c r="I22" s="153" t="str">
        <f t="shared" si="1"/>
        <v>Заколодкин Матвей</v>
      </c>
      <c r="J22" s="246"/>
      <c r="K22" s="247"/>
      <c r="L22" s="248"/>
    </row>
    <row r="23" spans="1:12" ht="24.95" customHeight="1" x14ac:dyDescent="0.25">
      <c r="A23" s="153">
        <f t="shared" si="0"/>
        <v>0</v>
      </c>
      <c r="B23" s="153" t="str">
        <f t="shared" si="0"/>
        <v>Попова Ксения</v>
      </c>
      <c r="C23" s="246"/>
      <c r="D23" s="247"/>
      <c r="E23" s="248"/>
      <c r="F23" s="154"/>
      <c r="G23" s="115"/>
      <c r="H23" s="103">
        <f t="shared" si="1"/>
        <v>0</v>
      </c>
      <c r="I23" s="153" t="str">
        <f t="shared" si="1"/>
        <v>Поворотов Кирилл</v>
      </c>
      <c r="J23" s="246"/>
      <c r="K23" s="247"/>
      <c r="L23" s="248"/>
    </row>
    <row r="24" spans="1:12" ht="24.95" customHeight="1" x14ac:dyDescent="0.25">
      <c r="A24" s="153">
        <f t="shared" si="0"/>
        <v>0</v>
      </c>
      <c r="B24" s="153" t="str">
        <f t="shared" si="0"/>
        <v>Салова Дарья</v>
      </c>
      <c r="C24" s="246"/>
      <c r="D24" s="247"/>
      <c r="E24" s="248"/>
      <c r="F24" s="154"/>
      <c r="G24" s="115"/>
      <c r="H24" s="103">
        <f t="shared" si="1"/>
        <v>0</v>
      </c>
      <c r="I24" s="153" t="str">
        <f t="shared" si="1"/>
        <v>Пятков Савелий</v>
      </c>
      <c r="J24" s="246"/>
      <c r="K24" s="247"/>
      <c r="L24" s="248"/>
    </row>
    <row r="25" spans="1:12" ht="24.95" customHeight="1" x14ac:dyDescent="0.25">
      <c r="A25" s="153">
        <f t="shared" si="0"/>
        <v>0</v>
      </c>
      <c r="B25" s="153" t="str">
        <f t="shared" si="0"/>
        <v>Утусикова Ева</v>
      </c>
      <c r="C25" s="246"/>
      <c r="D25" s="247"/>
      <c r="E25" s="248"/>
      <c r="F25" s="154"/>
      <c r="G25" s="115"/>
      <c r="H25" s="103">
        <f t="shared" si="1"/>
        <v>0</v>
      </c>
      <c r="I25" s="153" t="str">
        <f t="shared" si="1"/>
        <v>Прокопьев Кирилл</v>
      </c>
      <c r="J25" s="246"/>
      <c r="K25" s="247"/>
      <c r="L25" s="248"/>
    </row>
    <row r="26" spans="1:12" ht="24.95" customHeight="1" x14ac:dyDescent="0.25">
      <c r="A26" s="153">
        <f t="shared" si="0"/>
        <v>0</v>
      </c>
      <c r="B26" s="153" t="str">
        <f t="shared" si="0"/>
        <v>Шарыгина Дарья</v>
      </c>
      <c r="C26" s="246"/>
      <c r="D26" s="247"/>
      <c r="E26" s="248"/>
      <c r="F26" s="154"/>
      <c r="G26" s="115"/>
      <c r="H26" s="103">
        <f t="shared" si="1"/>
        <v>0</v>
      </c>
      <c r="I26" s="153" t="str">
        <f t="shared" si="1"/>
        <v>Токарев Леонид</v>
      </c>
      <c r="J26" s="246"/>
      <c r="K26" s="247"/>
      <c r="L26" s="248"/>
    </row>
    <row r="27" spans="1:12" x14ac:dyDescent="0.25">
      <c r="F27" s="139"/>
    </row>
    <row r="28" spans="1:12" x14ac:dyDescent="0.25">
      <c r="F28" s="139"/>
    </row>
    <row r="29" spans="1:12" ht="18.75" x14ac:dyDescent="0.25">
      <c r="A29" s="237" t="s">
        <v>136</v>
      </c>
      <c r="B29" s="237"/>
      <c r="C29" s="237"/>
      <c r="D29" s="237"/>
      <c r="E29" s="237"/>
      <c r="F29" s="137"/>
      <c r="H29" s="237" t="s">
        <v>136</v>
      </c>
      <c r="I29" s="237"/>
      <c r="J29" s="237"/>
      <c r="K29" s="237"/>
      <c r="L29" s="237"/>
    </row>
    <row r="30" spans="1:12" x14ac:dyDescent="0.25">
      <c r="E30" s="136" t="s">
        <v>95</v>
      </c>
      <c r="F30" s="138"/>
      <c r="L30" s="136" t="s">
        <v>94</v>
      </c>
    </row>
    <row r="31" spans="1:12" ht="17.100000000000001" customHeight="1" x14ac:dyDescent="0.25">
      <c r="A31" s="41" t="s">
        <v>92</v>
      </c>
      <c r="B31" s="95" t="str">
        <f>B3</f>
        <v>ШАДРИНСК</v>
      </c>
      <c r="C31" s="41"/>
      <c r="D31" s="41"/>
      <c r="F31" s="139"/>
      <c r="H31" s="41" t="s">
        <v>92</v>
      </c>
      <c r="I31" s="95" t="str">
        <f>B3</f>
        <v>ШАДРИНСК</v>
      </c>
      <c r="J31" s="41"/>
      <c r="K31" s="41"/>
    </row>
    <row r="32" spans="1:12" ht="7.5" customHeight="1" x14ac:dyDescent="0.25">
      <c r="A32" s="41"/>
      <c r="B32" s="41"/>
      <c r="C32" s="41"/>
      <c r="D32" s="41"/>
      <c r="F32" s="139"/>
      <c r="H32" s="41"/>
      <c r="I32" s="41"/>
      <c r="J32" s="41"/>
      <c r="K32" s="41"/>
    </row>
    <row r="33" spans="1:12" ht="23.25" customHeight="1" x14ac:dyDescent="0.25">
      <c r="A33" s="238" t="s">
        <v>93</v>
      </c>
      <c r="B33" s="240" t="s">
        <v>87</v>
      </c>
      <c r="C33" s="242" t="s">
        <v>81</v>
      </c>
      <c r="D33" s="242"/>
      <c r="E33" s="242"/>
      <c r="F33" s="140"/>
      <c r="H33" s="238" t="s">
        <v>93</v>
      </c>
      <c r="I33" s="240" t="s">
        <v>87</v>
      </c>
      <c r="J33" s="242" t="s">
        <v>81</v>
      </c>
      <c r="K33" s="242"/>
      <c r="L33" s="242"/>
    </row>
    <row r="34" spans="1:12" x14ac:dyDescent="0.25">
      <c r="A34" s="239"/>
      <c r="B34" s="241"/>
      <c r="C34" s="242"/>
      <c r="D34" s="242"/>
      <c r="E34" s="242"/>
      <c r="F34" s="140"/>
      <c r="H34" s="239"/>
      <c r="I34" s="241"/>
      <c r="J34" s="242"/>
      <c r="K34" s="242"/>
      <c r="L34" s="242"/>
    </row>
    <row r="35" spans="1:12" ht="24.95" customHeight="1" x14ac:dyDescent="0.25">
      <c r="A35" s="153">
        <f>A21</f>
        <v>0</v>
      </c>
      <c r="B35" s="153" t="str">
        <f>B21</f>
        <v>Бусько Вероника</v>
      </c>
      <c r="C35" s="246"/>
      <c r="D35" s="247"/>
      <c r="E35" s="248"/>
      <c r="F35" s="154"/>
      <c r="G35" s="115"/>
      <c r="H35" s="103">
        <f>H21</f>
        <v>0</v>
      </c>
      <c r="I35" s="153" t="str">
        <f>I21</f>
        <v>Амосов Арсений</v>
      </c>
      <c r="J35" s="246"/>
      <c r="K35" s="247"/>
      <c r="L35" s="248"/>
    </row>
    <row r="36" spans="1:12" ht="24.95" customHeight="1" x14ac:dyDescent="0.25">
      <c r="A36" s="153">
        <f t="shared" ref="A36:B40" si="2">A22</f>
        <v>0</v>
      </c>
      <c r="B36" s="153" t="str">
        <f t="shared" si="2"/>
        <v>Жернакова Анна</v>
      </c>
      <c r="C36" s="246"/>
      <c r="D36" s="247"/>
      <c r="E36" s="248"/>
      <c r="F36" s="154"/>
      <c r="G36" s="115"/>
      <c r="H36" s="103">
        <f t="shared" ref="H36:I40" si="3">H22</f>
        <v>0</v>
      </c>
      <c r="I36" s="153" t="str">
        <f t="shared" si="3"/>
        <v>Заколодкин Матвей</v>
      </c>
      <c r="J36" s="246"/>
      <c r="K36" s="247"/>
      <c r="L36" s="248"/>
    </row>
    <row r="37" spans="1:12" ht="24.95" customHeight="1" x14ac:dyDescent="0.25">
      <c r="A37" s="153">
        <f t="shared" si="2"/>
        <v>0</v>
      </c>
      <c r="B37" s="153" t="str">
        <f t="shared" si="2"/>
        <v>Попова Ксения</v>
      </c>
      <c r="C37" s="246"/>
      <c r="D37" s="247"/>
      <c r="E37" s="248"/>
      <c r="F37" s="154"/>
      <c r="G37" s="115"/>
      <c r="H37" s="103">
        <f t="shared" si="3"/>
        <v>0</v>
      </c>
      <c r="I37" s="153" t="str">
        <f t="shared" si="3"/>
        <v>Поворотов Кирилл</v>
      </c>
      <c r="J37" s="246"/>
      <c r="K37" s="247"/>
      <c r="L37" s="248"/>
    </row>
    <row r="38" spans="1:12" ht="24.95" customHeight="1" x14ac:dyDescent="0.25">
      <c r="A38" s="153">
        <f t="shared" si="2"/>
        <v>0</v>
      </c>
      <c r="B38" s="153" t="str">
        <f t="shared" si="2"/>
        <v>Салова Дарья</v>
      </c>
      <c r="C38" s="246"/>
      <c r="D38" s="247"/>
      <c r="E38" s="248"/>
      <c r="F38" s="154"/>
      <c r="G38" s="115"/>
      <c r="H38" s="103">
        <f t="shared" si="3"/>
        <v>0</v>
      </c>
      <c r="I38" s="153" t="str">
        <f t="shared" si="3"/>
        <v>Пятков Савелий</v>
      </c>
      <c r="J38" s="246"/>
      <c r="K38" s="247"/>
      <c r="L38" s="248"/>
    </row>
    <row r="39" spans="1:12" ht="24.95" customHeight="1" x14ac:dyDescent="0.25">
      <c r="A39" s="153">
        <f t="shared" si="2"/>
        <v>0</v>
      </c>
      <c r="B39" s="153" t="str">
        <f t="shared" si="2"/>
        <v>Утусикова Ева</v>
      </c>
      <c r="C39" s="246"/>
      <c r="D39" s="247"/>
      <c r="E39" s="248"/>
      <c r="F39" s="154"/>
      <c r="G39" s="115"/>
      <c r="H39" s="103">
        <f t="shared" si="3"/>
        <v>0</v>
      </c>
      <c r="I39" s="153" t="str">
        <f t="shared" si="3"/>
        <v>Прокопьев Кирилл</v>
      </c>
      <c r="J39" s="246"/>
      <c r="K39" s="247"/>
      <c r="L39" s="248"/>
    </row>
    <row r="40" spans="1:12" ht="24.95" customHeight="1" x14ac:dyDescent="0.25">
      <c r="A40" s="153">
        <f t="shared" si="2"/>
        <v>0</v>
      </c>
      <c r="B40" s="153" t="str">
        <f t="shared" si="2"/>
        <v>Шарыгина Дарья</v>
      </c>
      <c r="C40" s="246"/>
      <c r="D40" s="247"/>
      <c r="E40" s="248"/>
      <c r="F40" s="154"/>
      <c r="G40" s="115"/>
      <c r="H40" s="103">
        <f t="shared" si="3"/>
        <v>0</v>
      </c>
      <c r="I40" s="153" t="str">
        <f t="shared" si="3"/>
        <v>Токарев Леонид</v>
      </c>
      <c r="J40" s="246"/>
      <c r="K40" s="247"/>
      <c r="L40" s="248"/>
    </row>
    <row r="41" spans="1:12" ht="30.75" customHeight="1" x14ac:dyDescent="0.25">
      <c r="A41" s="115"/>
      <c r="B41" s="115"/>
      <c r="C41" s="115"/>
      <c r="D41" s="115"/>
      <c r="E41" s="115"/>
      <c r="F41" s="155"/>
      <c r="G41" s="115"/>
      <c r="H41" s="115"/>
      <c r="I41" s="115"/>
      <c r="J41" s="115"/>
      <c r="K41" s="115"/>
      <c r="L41" s="115"/>
    </row>
    <row r="42" spans="1:12" ht="18" customHeight="1" x14ac:dyDescent="0.25">
      <c r="A42" s="141"/>
      <c r="B42" s="141"/>
      <c r="C42" s="141"/>
      <c r="D42" s="141"/>
      <c r="E42" s="141"/>
      <c r="F42" s="142"/>
      <c r="G42" s="141"/>
      <c r="H42" s="141"/>
      <c r="I42" s="141"/>
      <c r="J42" s="141"/>
      <c r="K42" s="141"/>
      <c r="L42" s="141"/>
    </row>
    <row r="43" spans="1:12" ht="18.75" x14ac:dyDescent="0.25">
      <c r="A43" s="237" t="s">
        <v>137</v>
      </c>
      <c r="B43" s="237"/>
      <c r="C43" s="237"/>
      <c r="D43" s="237"/>
      <c r="E43" s="237"/>
      <c r="F43" s="137"/>
      <c r="H43" s="237" t="s">
        <v>137</v>
      </c>
      <c r="I43" s="237"/>
      <c r="J43" s="237"/>
      <c r="K43" s="237"/>
      <c r="L43" s="237"/>
    </row>
    <row r="44" spans="1:12" x14ac:dyDescent="0.25">
      <c r="E44" s="136" t="s">
        <v>95</v>
      </c>
      <c r="F44" s="138"/>
      <c r="L44" s="136" t="s">
        <v>94</v>
      </c>
    </row>
    <row r="45" spans="1:12" ht="17.100000000000001" customHeight="1" x14ac:dyDescent="0.25">
      <c r="A45" s="41" t="s">
        <v>92</v>
      </c>
      <c r="B45" s="95" t="str">
        <f>B3</f>
        <v>ШАДРИНСК</v>
      </c>
      <c r="C45" s="41"/>
      <c r="D45" s="41"/>
      <c r="F45" s="139"/>
      <c r="H45" s="41" t="s">
        <v>92</v>
      </c>
      <c r="I45" s="95" t="str">
        <f>B3</f>
        <v>ШАДРИНСК</v>
      </c>
      <c r="J45" s="41"/>
      <c r="K45" s="41"/>
    </row>
    <row r="46" spans="1:12" ht="7.5" customHeight="1" x14ac:dyDescent="0.25">
      <c r="A46" s="41"/>
      <c r="B46" s="41"/>
      <c r="C46" s="41"/>
      <c r="D46" s="41"/>
      <c r="F46" s="139"/>
      <c r="H46" s="41"/>
      <c r="I46" s="41"/>
      <c r="J46" s="41"/>
      <c r="K46" s="41"/>
    </row>
    <row r="47" spans="1:12" ht="23.25" customHeight="1" x14ac:dyDescent="0.25">
      <c r="A47" s="238" t="s">
        <v>93</v>
      </c>
      <c r="B47" s="240" t="s">
        <v>87</v>
      </c>
      <c r="C47" s="242" t="s">
        <v>81</v>
      </c>
      <c r="D47" s="242"/>
      <c r="E47" s="242"/>
      <c r="F47" s="140"/>
      <c r="H47" s="238" t="s">
        <v>93</v>
      </c>
      <c r="I47" s="240" t="s">
        <v>87</v>
      </c>
      <c r="J47" s="242" t="s">
        <v>81</v>
      </c>
      <c r="K47" s="242"/>
      <c r="L47" s="242"/>
    </row>
    <row r="48" spans="1:12" x14ac:dyDescent="0.25">
      <c r="A48" s="239"/>
      <c r="B48" s="241"/>
      <c r="C48" s="242"/>
      <c r="D48" s="242"/>
      <c r="E48" s="242"/>
      <c r="F48" s="140"/>
      <c r="H48" s="239"/>
      <c r="I48" s="241"/>
      <c r="J48" s="242"/>
      <c r="K48" s="242"/>
      <c r="L48" s="242"/>
    </row>
    <row r="49" spans="1:12" ht="24.95" customHeight="1" x14ac:dyDescent="0.25">
      <c r="A49" s="153">
        <f>A35</f>
        <v>0</v>
      </c>
      <c r="B49" s="153" t="str">
        <f>B35</f>
        <v>Бусько Вероника</v>
      </c>
      <c r="C49" s="246"/>
      <c r="D49" s="247"/>
      <c r="E49" s="248"/>
      <c r="F49" s="154"/>
      <c r="G49" s="115"/>
      <c r="H49" s="103">
        <f>H35</f>
        <v>0</v>
      </c>
      <c r="I49" s="153" t="str">
        <f>I35</f>
        <v>Амосов Арсений</v>
      </c>
      <c r="J49" s="246"/>
      <c r="K49" s="247"/>
      <c r="L49" s="248"/>
    </row>
    <row r="50" spans="1:12" ht="24.95" customHeight="1" x14ac:dyDescent="0.25">
      <c r="A50" s="153">
        <f t="shared" ref="A50:B54" si="4">A36</f>
        <v>0</v>
      </c>
      <c r="B50" s="153" t="str">
        <f t="shared" si="4"/>
        <v>Жернакова Анна</v>
      </c>
      <c r="C50" s="246"/>
      <c r="D50" s="247"/>
      <c r="E50" s="248"/>
      <c r="F50" s="154"/>
      <c r="G50" s="115"/>
      <c r="H50" s="103">
        <f t="shared" ref="H50:I54" si="5">H36</f>
        <v>0</v>
      </c>
      <c r="I50" s="153" t="str">
        <f t="shared" si="5"/>
        <v>Заколодкин Матвей</v>
      </c>
      <c r="J50" s="246"/>
      <c r="K50" s="247"/>
      <c r="L50" s="248"/>
    </row>
    <row r="51" spans="1:12" ht="24.95" customHeight="1" x14ac:dyDescent="0.25">
      <c r="A51" s="153">
        <f t="shared" si="4"/>
        <v>0</v>
      </c>
      <c r="B51" s="153" t="str">
        <f t="shared" si="4"/>
        <v>Попова Ксения</v>
      </c>
      <c r="C51" s="246"/>
      <c r="D51" s="247"/>
      <c r="E51" s="248"/>
      <c r="F51" s="154"/>
      <c r="G51" s="115"/>
      <c r="H51" s="103">
        <f t="shared" si="5"/>
        <v>0</v>
      </c>
      <c r="I51" s="153" t="str">
        <f t="shared" si="5"/>
        <v>Поворотов Кирилл</v>
      </c>
      <c r="J51" s="246"/>
      <c r="K51" s="247"/>
      <c r="L51" s="248"/>
    </row>
    <row r="52" spans="1:12" ht="24.95" customHeight="1" x14ac:dyDescent="0.25">
      <c r="A52" s="153">
        <f t="shared" si="4"/>
        <v>0</v>
      </c>
      <c r="B52" s="153" t="str">
        <f t="shared" si="4"/>
        <v>Салова Дарья</v>
      </c>
      <c r="C52" s="246"/>
      <c r="D52" s="247"/>
      <c r="E52" s="248"/>
      <c r="F52" s="154"/>
      <c r="G52" s="115"/>
      <c r="H52" s="103">
        <f t="shared" si="5"/>
        <v>0</v>
      </c>
      <c r="I52" s="153" t="str">
        <f t="shared" si="5"/>
        <v>Пятков Савелий</v>
      </c>
      <c r="J52" s="246"/>
      <c r="K52" s="247"/>
      <c r="L52" s="248"/>
    </row>
    <row r="53" spans="1:12" ht="24.95" customHeight="1" x14ac:dyDescent="0.25">
      <c r="A53" s="153">
        <f t="shared" si="4"/>
        <v>0</v>
      </c>
      <c r="B53" s="153" t="str">
        <f t="shared" si="4"/>
        <v>Утусикова Ева</v>
      </c>
      <c r="C53" s="246"/>
      <c r="D53" s="247"/>
      <c r="E53" s="248"/>
      <c r="F53" s="154"/>
      <c r="G53" s="115"/>
      <c r="H53" s="103">
        <f t="shared" si="5"/>
        <v>0</v>
      </c>
      <c r="I53" s="153" t="str">
        <f t="shared" si="5"/>
        <v>Прокопьев Кирилл</v>
      </c>
      <c r="J53" s="246"/>
      <c r="K53" s="247"/>
      <c r="L53" s="248"/>
    </row>
    <row r="54" spans="1:12" ht="24.95" customHeight="1" x14ac:dyDescent="0.25">
      <c r="A54" s="153">
        <f t="shared" si="4"/>
        <v>0</v>
      </c>
      <c r="B54" s="153" t="str">
        <f t="shared" si="4"/>
        <v>Шарыгина Дарья</v>
      </c>
      <c r="C54" s="246"/>
      <c r="D54" s="247"/>
      <c r="E54" s="248"/>
      <c r="F54" s="154"/>
      <c r="G54" s="115"/>
      <c r="H54" s="103">
        <f t="shared" si="5"/>
        <v>0</v>
      </c>
      <c r="I54" s="153" t="str">
        <f t="shared" si="5"/>
        <v>Токарев Леонид</v>
      </c>
      <c r="J54" s="246"/>
      <c r="K54" s="247"/>
      <c r="L54" s="248"/>
    </row>
    <row r="55" spans="1:12" x14ac:dyDescent="0.25">
      <c r="F55" s="139"/>
    </row>
    <row r="56" spans="1:12" x14ac:dyDescent="0.25">
      <c r="F56" s="139"/>
    </row>
    <row r="57" spans="1:12" ht="18.75" x14ac:dyDescent="0.25">
      <c r="A57" s="237" t="s">
        <v>194</v>
      </c>
      <c r="B57" s="237"/>
      <c r="C57" s="237"/>
      <c r="D57" s="237"/>
      <c r="E57" s="237"/>
      <c r="F57" s="137"/>
      <c r="H57" s="237" t="s">
        <v>194</v>
      </c>
      <c r="I57" s="237"/>
      <c r="J57" s="237"/>
      <c r="K57" s="237"/>
      <c r="L57" s="237"/>
    </row>
    <row r="58" spans="1:12" x14ac:dyDescent="0.25">
      <c r="E58" s="136" t="s">
        <v>95</v>
      </c>
      <c r="F58" s="138"/>
      <c r="L58" s="136" t="s">
        <v>94</v>
      </c>
    </row>
    <row r="59" spans="1:12" ht="17.100000000000001" customHeight="1" x14ac:dyDescent="0.25">
      <c r="A59" s="41" t="s">
        <v>92</v>
      </c>
      <c r="B59" s="95" t="str">
        <f>B3</f>
        <v>ШАДРИНСК</v>
      </c>
      <c r="C59" s="41"/>
      <c r="D59" s="41"/>
      <c r="F59" s="139"/>
      <c r="H59" s="41" t="s">
        <v>92</v>
      </c>
      <c r="I59" s="95" t="str">
        <f>B3</f>
        <v>ШАДРИНСК</v>
      </c>
      <c r="J59" s="41"/>
      <c r="K59" s="41"/>
    </row>
    <row r="60" spans="1:12" ht="7.5" customHeight="1" x14ac:dyDescent="0.25">
      <c r="A60" s="41"/>
      <c r="B60" s="41"/>
      <c r="C60" s="41"/>
      <c r="D60" s="41"/>
      <c r="F60" s="139"/>
      <c r="H60" s="41"/>
      <c r="I60" s="41"/>
      <c r="J60" s="41"/>
      <c r="K60" s="41"/>
    </row>
    <row r="61" spans="1:12" ht="23.25" customHeight="1" x14ac:dyDescent="0.25">
      <c r="A61" s="238" t="s">
        <v>93</v>
      </c>
      <c r="B61" s="240" t="s">
        <v>87</v>
      </c>
      <c r="C61" s="242" t="s">
        <v>81</v>
      </c>
      <c r="D61" s="242"/>
      <c r="E61" s="242"/>
      <c r="F61" s="140"/>
      <c r="H61" s="238" t="s">
        <v>93</v>
      </c>
      <c r="I61" s="240" t="s">
        <v>87</v>
      </c>
      <c r="J61" s="242" t="s">
        <v>81</v>
      </c>
      <c r="K61" s="242"/>
      <c r="L61" s="242"/>
    </row>
    <row r="62" spans="1:12" x14ac:dyDescent="0.25">
      <c r="A62" s="239"/>
      <c r="B62" s="241"/>
      <c r="C62" s="242"/>
      <c r="D62" s="242"/>
      <c r="E62" s="242"/>
      <c r="F62" s="140"/>
      <c r="H62" s="239"/>
      <c r="I62" s="241"/>
      <c r="J62" s="242"/>
      <c r="K62" s="242"/>
      <c r="L62" s="242"/>
    </row>
    <row r="63" spans="1:12" ht="24.95" customHeight="1" x14ac:dyDescent="0.25">
      <c r="A63" s="153">
        <f>A49</f>
        <v>0</v>
      </c>
      <c r="B63" s="153" t="str">
        <f>B49</f>
        <v>Бусько Вероника</v>
      </c>
      <c r="C63" s="246"/>
      <c r="D63" s="247"/>
      <c r="E63" s="248"/>
      <c r="F63" s="154"/>
      <c r="G63" s="115"/>
      <c r="H63" s="103">
        <f>H49</f>
        <v>0</v>
      </c>
      <c r="I63" s="153" t="str">
        <f>I49</f>
        <v>Амосов Арсений</v>
      </c>
      <c r="J63" s="246"/>
      <c r="K63" s="247"/>
      <c r="L63" s="248"/>
    </row>
    <row r="64" spans="1:12" ht="24.95" customHeight="1" x14ac:dyDescent="0.25">
      <c r="A64" s="153">
        <f t="shared" ref="A64:B68" si="6">A50</f>
        <v>0</v>
      </c>
      <c r="B64" s="153" t="str">
        <f t="shared" si="6"/>
        <v>Жернакова Анна</v>
      </c>
      <c r="C64" s="246"/>
      <c r="D64" s="247"/>
      <c r="E64" s="248"/>
      <c r="F64" s="154"/>
      <c r="G64" s="115"/>
      <c r="H64" s="103">
        <f t="shared" ref="H64:I68" si="7">H50</f>
        <v>0</v>
      </c>
      <c r="I64" s="153" t="str">
        <f t="shared" si="7"/>
        <v>Заколодкин Матвей</v>
      </c>
      <c r="J64" s="246"/>
      <c r="K64" s="247"/>
      <c r="L64" s="248"/>
    </row>
    <row r="65" spans="1:12" ht="24.95" customHeight="1" x14ac:dyDescent="0.25">
      <c r="A65" s="153">
        <f t="shared" si="6"/>
        <v>0</v>
      </c>
      <c r="B65" s="153" t="str">
        <f t="shared" si="6"/>
        <v>Попова Ксения</v>
      </c>
      <c r="C65" s="246"/>
      <c r="D65" s="247"/>
      <c r="E65" s="248"/>
      <c r="F65" s="154"/>
      <c r="G65" s="115"/>
      <c r="H65" s="103">
        <f t="shared" si="7"/>
        <v>0</v>
      </c>
      <c r="I65" s="153" t="str">
        <f t="shared" si="7"/>
        <v>Поворотов Кирилл</v>
      </c>
      <c r="J65" s="246"/>
      <c r="K65" s="247"/>
      <c r="L65" s="248"/>
    </row>
    <row r="66" spans="1:12" ht="24.95" customHeight="1" x14ac:dyDescent="0.25">
      <c r="A66" s="153">
        <f t="shared" si="6"/>
        <v>0</v>
      </c>
      <c r="B66" s="153" t="str">
        <f t="shared" si="6"/>
        <v>Салова Дарья</v>
      </c>
      <c r="C66" s="246"/>
      <c r="D66" s="247"/>
      <c r="E66" s="248"/>
      <c r="F66" s="154"/>
      <c r="G66" s="115"/>
      <c r="H66" s="103">
        <f t="shared" si="7"/>
        <v>0</v>
      </c>
      <c r="I66" s="153" t="str">
        <f t="shared" si="7"/>
        <v>Пятков Савелий</v>
      </c>
      <c r="J66" s="246"/>
      <c r="K66" s="247"/>
      <c r="L66" s="248"/>
    </row>
    <row r="67" spans="1:12" ht="24.95" customHeight="1" x14ac:dyDescent="0.25">
      <c r="A67" s="153">
        <f t="shared" si="6"/>
        <v>0</v>
      </c>
      <c r="B67" s="153" t="str">
        <f t="shared" si="6"/>
        <v>Утусикова Ева</v>
      </c>
      <c r="C67" s="246"/>
      <c r="D67" s="247"/>
      <c r="E67" s="248"/>
      <c r="F67" s="154"/>
      <c r="G67" s="115"/>
      <c r="H67" s="103">
        <f t="shared" si="7"/>
        <v>0</v>
      </c>
      <c r="I67" s="153" t="str">
        <f t="shared" si="7"/>
        <v>Прокопьев Кирилл</v>
      </c>
      <c r="J67" s="246"/>
      <c r="K67" s="247"/>
      <c r="L67" s="248"/>
    </row>
    <row r="68" spans="1:12" ht="24.95" customHeight="1" x14ac:dyDescent="0.25">
      <c r="A68" s="153">
        <f t="shared" si="6"/>
        <v>0</v>
      </c>
      <c r="B68" s="153" t="str">
        <f t="shared" si="6"/>
        <v>Шарыгина Дарья</v>
      </c>
      <c r="C68" s="246"/>
      <c r="D68" s="247"/>
      <c r="E68" s="248"/>
      <c r="F68" s="154"/>
      <c r="G68" s="115"/>
      <c r="H68" s="103">
        <f t="shared" si="7"/>
        <v>0</v>
      </c>
      <c r="I68" s="153" t="str">
        <f t="shared" si="7"/>
        <v>Токарев Леонид</v>
      </c>
      <c r="J68" s="246"/>
      <c r="K68" s="247"/>
      <c r="L68" s="248"/>
    </row>
    <row r="69" spans="1:12" ht="30.75" customHeight="1" x14ac:dyDescent="0.25">
      <c r="F69" s="139"/>
    </row>
    <row r="70" spans="1:12" ht="18" customHeight="1" x14ac:dyDescent="0.25">
      <c r="A70" s="141"/>
      <c r="B70" s="141"/>
      <c r="C70" s="141"/>
      <c r="D70" s="141"/>
      <c r="E70" s="141"/>
      <c r="F70" s="142"/>
      <c r="G70" s="141"/>
      <c r="H70" s="141"/>
      <c r="I70" s="141"/>
      <c r="J70" s="141"/>
      <c r="K70" s="141"/>
      <c r="L70" s="141"/>
    </row>
    <row r="71" spans="1:12" ht="18.75" x14ac:dyDescent="0.25">
      <c r="A71" s="237"/>
      <c r="B71" s="237"/>
      <c r="C71" s="237"/>
      <c r="D71" s="237"/>
      <c r="E71" s="237"/>
      <c r="F71" s="137"/>
      <c r="H71" s="237"/>
      <c r="I71" s="237"/>
      <c r="J71" s="237"/>
      <c r="K71" s="237"/>
      <c r="L71" s="237"/>
    </row>
    <row r="72" spans="1:12" x14ac:dyDescent="0.25">
      <c r="E72" s="136" t="s">
        <v>95</v>
      </c>
      <c r="F72" s="138"/>
      <c r="L72" s="136" t="s">
        <v>94</v>
      </c>
    </row>
    <row r="73" spans="1:12" ht="17.100000000000001" customHeight="1" x14ac:dyDescent="0.25">
      <c r="A73" s="41" t="s">
        <v>92</v>
      </c>
      <c r="B73" s="95" t="str">
        <f>B3</f>
        <v>ШАДРИНСК</v>
      </c>
      <c r="C73" s="41"/>
      <c r="D73" s="41"/>
      <c r="F73" s="139"/>
      <c r="H73" s="41" t="s">
        <v>92</v>
      </c>
      <c r="I73" s="95" t="str">
        <f>B3</f>
        <v>ШАДРИНСК</v>
      </c>
      <c r="J73" s="41"/>
      <c r="K73" s="41"/>
    </row>
    <row r="74" spans="1:12" ht="7.5" customHeight="1" x14ac:dyDescent="0.25">
      <c r="A74" s="41"/>
      <c r="B74" s="41"/>
      <c r="C74" s="41"/>
      <c r="D74" s="41"/>
      <c r="F74" s="139"/>
      <c r="H74" s="41"/>
      <c r="I74" s="41"/>
      <c r="J74" s="41"/>
      <c r="K74" s="41"/>
    </row>
    <row r="75" spans="1:12" ht="23.25" customHeight="1" x14ac:dyDescent="0.25">
      <c r="A75" s="238" t="s">
        <v>93</v>
      </c>
      <c r="B75" s="240" t="s">
        <v>87</v>
      </c>
      <c r="C75" s="242" t="s">
        <v>81</v>
      </c>
      <c r="D75" s="242"/>
      <c r="E75" s="242"/>
      <c r="F75" s="140"/>
      <c r="H75" s="238" t="s">
        <v>93</v>
      </c>
      <c r="I75" s="240" t="s">
        <v>87</v>
      </c>
      <c r="J75" s="242" t="s">
        <v>81</v>
      </c>
      <c r="K75" s="242"/>
      <c r="L75" s="242"/>
    </row>
    <row r="76" spans="1:12" x14ac:dyDescent="0.25">
      <c r="A76" s="239"/>
      <c r="B76" s="241"/>
      <c r="C76" s="242"/>
      <c r="D76" s="242"/>
      <c r="E76" s="242"/>
      <c r="F76" s="140"/>
      <c r="H76" s="239"/>
      <c r="I76" s="241"/>
      <c r="J76" s="242"/>
      <c r="K76" s="242"/>
      <c r="L76" s="242"/>
    </row>
    <row r="77" spans="1:12" ht="24.95" customHeight="1" x14ac:dyDescent="0.25">
      <c r="A77" s="153">
        <f>A63</f>
        <v>0</v>
      </c>
      <c r="B77" s="153" t="str">
        <f>B63</f>
        <v>Бусько Вероника</v>
      </c>
      <c r="C77" s="246"/>
      <c r="D77" s="247"/>
      <c r="E77" s="248"/>
      <c r="F77" s="154"/>
      <c r="G77" s="115"/>
      <c r="H77" s="103">
        <f>H63</f>
        <v>0</v>
      </c>
      <c r="I77" s="153" t="str">
        <f>I63</f>
        <v>Амосов Арсений</v>
      </c>
      <c r="J77" s="246"/>
      <c r="K77" s="247"/>
      <c r="L77" s="248"/>
    </row>
    <row r="78" spans="1:12" ht="24.95" customHeight="1" x14ac:dyDescent="0.25">
      <c r="A78" s="153">
        <f t="shared" ref="A78:B82" si="8">A64</f>
        <v>0</v>
      </c>
      <c r="B78" s="153" t="str">
        <f t="shared" si="8"/>
        <v>Жернакова Анна</v>
      </c>
      <c r="C78" s="246"/>
      <c r="D78" s="247"/>
      <c r="E78" s="248"/>
      <c r="F78" s="154"/>
      <c r="G78" s="115"/>
      <c r="H78" s="103">
        <f t="shared" ref="H78:I82" si="9">H64</f>
        <v>0</v>
      </c>
      <c r="I78" s="153" t="str">
        <f t="shared" si="9"/>
        <v>Заколодкин Матвей</v>
      </c>
      <c r="J78" s="246"/>
      <c r="K78" s="247"/>
      <c r="L78" s="248"/>
    </row>
    <row r="79" spans="1:12" ht="24.95" customHeight="1" x14ac:dyDescent="0.25">
      <c r="A79" s="153">
        <f t="shared" si="8"/>
        <v>0</v>
      </c>
      <c r="B79" s="153" t="str">
        <f t="shared" si="8"/>
        <v>Попова Ксения</v>
      </c>
      <c r="C79" s="246"/>
      <c r="D79" s="247"/>
      <c r="E79" s="248"/>
      <c r="F79" s="154"/>
      <c r="G79" s="115"/>
      <c r="H79" s="103">
        <f t="shared" si="9"/>
        <v>0</v>
      </c>
      <c r="I79" s="153" t="str">
        <f t="shared" si="9"/>
        <v>Поворотов Кирилл</v>
      </c>
      <c r="J79" s="246"/>
      <c r="K79" s="247"/>
      <c r="L79" s="248"/>
    </row>
    <row r="80" spans="1:12" ht="24.95" customHeight="1" x14ac:dyDescent="0.25">
      <c r="A80" s="153">
        <f t="shared" si="8"/>
        <v>0</v>
      </c>
      <c r="B80" s="153" t="str">
        <f t="shared" si="8"/>
        <v>Салова Дарья</v>
      </c>
      <c r="C80" s="246"/>
      <c r="D80" s="247"/>
      <c r="E80" s="248"/>
      <c r="F80" s="154"/>
      <c r="G80" s="115"/>
      <c r="H80" s="103">
        <f t="shared" si="9"/>
        <v>0</v>
      </c>
      <c r="I80" s="153" t="str">
        <f t="shared" si="9"/>
        <v>Пятков Савелий</v>
      </c>
      <c r="J80" s="246"/>
      <c r="K80" s="247"/>
      <c r="L80" s="248"/>
    </row>
    <row r="81" spans="1:12" ht="24.95" customHeight="1" x14ac:dyDescent="0.25">
      <c r="A81" s="153">
        <f t="shared" si="8"/>
        <v>0</v>
      </c>
      <c r="B81" s="153" t="str">
        <f t="shared" si="8"/>
        <v>Утусикова Ева</v>
      </c>
      <c r="C81" s="246"/>
      <c r="D81" s="247"/>
      <c r="E81" s="248"/>
      <c r="F81" s="154"/>
      <c r="G81" s="115"/>
      <c r="H81" s="103">
        <f t="shared" si="9"/>
        <v>0</v>
      </c>
      <c r="I81" s="153" t="str">
        <f t="shared" si="9"/>
        <v>Прокопьев Кирилл</v>
      </c>
      <c r="J81" s="246"/>
      <c r="K81" s="247"/>
      <c r="L81" s="248"/>
    </row>
    <row r="82" spans="1:12" ht="24.95" customHeight="1" x14ac:dyDescent="0.25">
      <c r="A82" s="153">
        <f t="shared" si="8"/>
        <v>0</v>
      </c>
      <c r="B82" s="153" t="str">
        <f t="shared" si="8"/>
        <v>Шарыгина Дарья</v>
      </c>
      <c r="C82" s="246"/>
      <c r="D82" s="247"/>
      <c r="E82" s="248"/>
      <c r="F82" s="154"/>
      <c r="G82" s="115"/>
      <c r="H82" s="103">
        <f t="shared" si="9"/>
        <v>0</v>
      </c>
      <c r="I82" s="153" t="str">
        <f t="shared" si="9"/>
        <v>Токарев Леонид</v>
      </c>
      <c r="J82" s="246"/>
      <c r="K82" s="247"/>
      <c r="L82" s="248"/>
    </row>
    <row r="83" spans="1:12" x14ac:dyDescent="0.25">
      <c r="F83" s="139"/>
    </row>
    <row r="84" spans="1:12" x14ac:dyDescent="0.25">
      <c r="F84" s="139"/>
    </row>
  </sheetData>
  <mergeCells count="108">
    <mergeCell ref="A15:E15"/>
    <mergeCell ref="H15:L15"/>
    <mergeCell ref="A19:A20"/>
    <mergeCell ref="B19:B20"/>
    <mergeCell ref="C19:E20"/>
    <mergeCell ref="H19:H20"/>
    <mergeCell ref="I19:I20"/>
    <mergeCell ref="J19:L20"/>
    <mergeCell ref="A1:E1"/>
    <mergeCell ref="H1:L1"/>
    <mergeCell ref="A5:A6"/>
    <mergeCell ref="B5:B6"/>
    <mergeCell ref="C5:E5"/>
    <mergeCell ref="H5:H6"/>
    <mergeCell ref="I5:I6"/>
    <mergeCell ref="J5:L5"/>
    <mergeCell ref="C24:E24"/>
    <mergeCell ref="J24:L24"/>
    <mergeCell ref="C25:E25"/>
    <mergeCell ref="J25:L25"/>
    <mergeCell ref="C26:E26"/>
    <mergeCell ref="J26:L26"/>
    <mergeCell ref="C21:E21"/>
    <mergeCell ref="J21:L21"/>
    <mergeCell ref="C22:E22"/>
    <mergeCell ref="J22:L22"/>
    <mergeCell ref="C23:E23"/>
    <mergeCell ref="J23:L23"/>
    <mergeCell ref="C35:E35"/>
    <mergeCell ref="J35:L35"/>
    <mergeCell ref="C36:E36"/>
    <mergeCell ref="J36:L36"/>
    <mergeCell ref="C37:E37"/>
    <mergeCell ref="J37:L37"/>
    <mergeCell ref="A29:E29"/>
    <mergeCell ref="H29:L29"/>
    <mergeCell ref="A33:A34"/>
    <mergeCell ref="B33:B34"/>
    <mergeCell ref="C33:E34"/>
    <mergeCell ref="H33:H34"/>
    <mergeCell ref="I33:I34"/>
    <mergeCell ref="J33:L34"/>
    <mergeCell ref="A43:E43"/>
    <mergeCell ref="H43:L43"/>
    <mergeCell ref="A47:A48"/>
    <mergeCell ref="B47:B48"/>
    <mergeCell ref="C47:E48"/>
    <mergeCell ref="H47:H48"/>
    <mergeCell ref="I47:I48"/>
    <mergeCell ref="J47:L48"/>
    <mergeCell ref="C38:E38"/>
    <mergeCell ref="J38:L38"/>
    <mergeCell ref="C39:E39"/>
    <mergeCell ref="J39:L39"/>
    <mergeCell ref="C40:E40"/>
    <mergeCell ref="J40:L40"/>
    <mergeCell ref="C52:E52"/>
    <mergeCell ref="J52:L52"/>
    <mergeCell ref="C53:E53"/>
    <mergeCell ref="J53:L53"/>
    <mergeCell ref="C54:E54"/>
    <mergeCell ref="J54:L54"/>
    <mergeCell ref="C49:E49"/>
    <mergeCell ref="J49:L49"/>
    <mergeCell ref="C50:E50"/>
    <mergeCell ref="J50:L50"/>
    <mergeCell ref="C51:E51"/>
    <mergeCell ref="J51:L51"/>
    <mergeCell ref="C63:E63"/>
    <mergeCell ref="J63:L63"/>
    <mergeCell ref="C64:E64"/>
    <mergeCell ref="J64:L64"/>
    <mergeCell ref="C65:E65"/>
    <mergeCell ref="J65:L65"/>
    <mergeCell ref="A57:E57"/>
    <mergeCell ref="H57:L57"/>
    <mergeCell ref="A61:A62"/>
    <mergeCell ref="B61:B62"/>
    <mergeCell ref="C61:E62"/>
    <mergeCell ref="H61:H62"/>
    <mergeCell ref="I61:I62"/>
    <mergeCell ref="J61:L62"/>
    <mergeCell ref="A71:E71"/>
    <mergeCell ref="H71:L71"/>
    <mergeCell ref="A75:A76"/>
    <mergeCell ref="B75:B76"/>
    <mergeCell ref="C75:E76"/>
    <mergeCell ref="H75:H76"/>
    <mergeCell ref="I75:I76"/>
    <mergeCell ref="J75:L76"/>
    <mergeCell ref="C66:E66"/>
    <mergeCell ref="J66:L66"/>
    <mergeCell ref="C67:E67"/>
    <mergeCell ref="J67:L67"/>
    <mergeCell ref="C68:E68"/>
    <mergeCell ref="J68:L68"/>
    <mergeCell ref="C80:E80"/>
    <mergeCell ref="J80:L80"/>
    <mergeCell ref="C81:E81"/>
    <mergeCell ref="J81:L81"/>
    <mergeCell ref="C82:E82"/>
    <mergeCell ref="J82:L82"/>
    <mergeCell ref="C77:E77"/>
    <mergeCell ref="J77:L77"/>
    <mergeCell ref="C78:E78"/>
    <mergeCell ref="J78:L78"/>
    <mergeCell ref="C79:E79"/>
    <mergeCell ref="J79:L79"/>
  </mergeCells>
  <pageMargins left="0.23622047244094491" right="0.23622047244094491" top="0.23622047244094491" bottom="0.23622047244094491" header="0" footer="0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84"/>
  <sheetViews>
    <sheetView topLeftCell="A40" zoomScale="70" zoomScaleNormal="70" workbookViewId="0">
      <selection activeCell="H57" sqref="H57:L57"/>
    </sheetView>
  </sheetViews>
  <sheetFormatPr defaultRowHeight="15" x14ac:dyDescent="0.25"/>
  <cols>
    <col min="1" max="1" width="10.28515625" customWidth="1"/>
    <col min="2" max="2" width="26" customWidth="1"/>
    <col min="6" max="7" width="7.28515625" customWidth="1"/>
    <col min="8" max="8" width="10.28515625" customWidth="1"/>
    <col min="9" max="9" width="26" customWidth="1"/>
  </cols>
  <sheetData>
    <row r="1" spans="1:12" ht="18.75" x14ac:dyDescent="0.25">
      <c r="A1" s="237" t="s">
        <v>96</v>
      </c>
      <c r="B1" s="237"/>
      <c r="C1" s="237"/>
      <c r="D1" s="237"/>
      <c r="E1" s="237"/>
      <c r="F1" s="137"/>
      <c r="H1" s="237" t="s">
        <v>96</v>
      </c>
      <c r="I1" s="237"/>
      <c r="J1" s="237"/>
      <c r="K1" s="237"/>
      <c r="L1" s="237"/>
    </row>
    <row r="2" spans="1:12" x14ac:dyDescent="0.25">
      <c r="E2" s="136" t="s">
        <v>95</v>
      </c>
      <c r="F2" s="138"/>
      <c r="L2" s="136" t="s">
        <v>94</v>
      </c>
    </row>
    <row r="3" spans="1:12" ht="17.100000000000001" customHeight="1" x14ac:dyDescent="0.25">
      <c r="A3" s="41" t="s">
        <v>92</v>
      </c>
      <c r="B3" s="95" t="str">
        <f>'команда город'!D178</f>
        <v>ЛЕБЯЖЬЕ</v>
      </c>
      <c r="C3" s="41"/>
      <c r="D3" s="41"/>
      <c r="F3" s="139"/>
      <c r="H3" s="41" t="s">
        <v>92</v>
      </c>
      <c r="I3" s="95" t="str">
        <f>B3</f>
        <v>ЛЕБЯЖЬЕ</v>
      </c>
      <c r="J3" s="41"/>
      <c r="K3" s="41"/>
    </row>
    <row r="4" spans="1:12" ht="7.5" customHeight="1" x14ac:dyDescent="0.25">
      <c r="A4" s="41"/>
      <c r="B4" s="41"/>
      <c r="C4" s="41"/>
      <c r="D4" s="41"/>
      <c r="F4" s="139"/>
      <c r="H4" s="41"/>
      <c r="I4" s="41"/>
      <c r="J4" s="41"/>
      <c r="K4" s="41"/>
    </row>
    <row r="5" spans="1:12" ht="23.25" customHeight="1" x14ac:dyDescent="0.25">
      <c r="A5" s="238" t="s">
        <v>93</v>
      </c>
      <c r="B5" s="240" t="s">
        <v>87</v>
      </c>
      <c r="C5" s="243" t="s">
        <v>81</v>
      </c>
      <c r="D5" s="244"/>
      <c r="E5" s="245"/>
      <c r="F5" s="140"/>
      <c r="H5" s="238" t="s">
        <v>93</v>
      </c>
      <c r="I5" s="240" t="s">
        <v>87</v>
      </c>
      <c r="J5" s="243" t="s">
        <v>81</v>
      </c>
      <c r="K5" s="244"/>
      <c r="L5" s="245"/>
    </row>
    <row r="6" spans="1:12" x14ac:dyDescent="0.25">
      <c r="A6" s="239"/>
      <c r="B6" s="241"/>
      <c r="C6" s="176">
        <v>1</v>
      </c>
      <c r="D6" s="176">
        <v>2</v>
      </c>
      <c r="E6" s="176">
        <v>3</v>
      </c>
      <c r="F6" s="140"/>
      <c r="H6" s="239"/>
      <c r="I6" s="241"/>
      <c r="J6" s="176">
        <v>1</v>
      </c>
      <c r="K6" s="176">
        <v>2</v>
      </c>
      <c r="L6" s="176">
        <v>3</v>
      </c>
    </row>
    <row r="7" spans="1:12" ht="24.95" customHeight="1" x14ac:dyDescent="0.25">
      <c r="A7" s="151">
        <f>'команда город'!E191</f>
        <v>0</v>
      </c>
      <c r="B7" s="131" t="str">
        <f>'команда город'!B191</f>
        <v>Зварыгина Ксения</v>
      </c>
      <c r="C7" s="135"/>
      <c r="D7" s="135"/>
      <c r="E7" s="135"/>
      <c r="F7" s="140"/>
      <c r="H7" s="129">
        <f>'команда город'!E178</f>
        <v>0</v>
      </c>
      <c r="I7" s="131" t="str">
        <f>'команда город'!B178</f>
        <v>Груздев Кирилл</v>
      </c>
      <c r="J7" s="135"/>
      <c r="K7" s="135"/>
      <c r="L7" s="135"/>
    </row>
    <row r="8" spans="1:12" ht="24.95" customHeight="1" x14ac:dyDescent="0.25">
      <c r="A8" s="151">
        <f>'команда город'!E192</f>
        <v>0</v>
      </c>
      <c r="B8" s="131" t="str">
        <f>'команда город'!B192</f>
        <v>Кабакова Владислава</v>
      </c>
      <c r="C8" s="135"/>
      <c r="D8" s="135"/>
      <c r="E8" s="135"/>
      <c r="F8" s="140"/>
      <c r="H8" s="129">
        <f>'команда город'!E179</f>
        <v>0</v>
      </c>
      <c r="I8" s="131" t="str">
        <f>'команда город'!B179</f>
        <v>Зварыгин Марк</v>
      </c>
      <c r="J8" s="135"/>
      <c r="K8" s="135"/>
      <c r="L8" s="135"/>
    </row>
    <row r="9" spans="1:12" ht="24.95" customHeight="1" x14ac:dyDescent="0.25">
      <c r="A9" s="151">
        <f>'команда город'!E193</f>
        <v>0</v>
      </c>
      <c r="B9" s="131" t="str">
        <f>'команда город'!B193</f>
        <v>Топкасова Виктория</v>
      </c>
      <c r="C9" s="135"/>
      <c r="D9" s="135"/>
      <c r="E9" s="135"/>
      <c r="F9" s="140"/>
      <c r="H9" s="129">
        <f>'команда город'!E180</f>
        <v>0</v>
      </c>
      <c r="I9" s="131" t="str">
        <f>'команда город'!B180</f>
        <v>Лепехин Глебч</v>
      </c>
      <c r="J9" s="135"/>
      <c r="K9" s="135"/>
      <c r="L9" s="135"/>
    </row>
    <row r="10" spans="1:12" ht="24.95" customHeight="1" x14ac:dyDescent="0.25">
      <c r="A10" s="151">
        <f>'команда город'!E194</f>
        <v>0</v>
      </c>
      <c r="B10" s="131" t="str">
        <f>'команда город'!B194</f>
        <v>Яковлева Виктория</v>
      </c>
      <c r="C10" s="135"/>
      <c r="D10" s="135"/>
      <c r="E10" s="135"/>
      <c r="F10" s="140"/>
      <c r="H10" s="129">
        <f>'команда город'!E181</f>
        <v>0</v>
      </c>
      <c r="I10" s="131" t="str">
        <f>'команда город'!B181</f>
        <v>Усольцев Алексей</v>
      </c>
      <c r="J10" s="135"/>
      <c r="K10" s="135"/>
      <c r="L10" s="135"/>
    </row>
    <row r="11" spans="1:12" ht="24.95" customHeight="1" x14ac:dyDescent="0.25">
      <c r="A11" s="151">
        <f>'команда город'!E195</f>
        <v>0</v>
      </c>
      <c r="B11" s="131" t="str">
        <f>'команда город'!B195</f>
        <v>Яковлева Анастасия</v>
      </c>
      <c r="C11" s="135"/>
      <c r="D11" s="135"/>
      <c r="E11" s="135"/>
      <c r="F11" s="140"/>
      <c r="H11" s="129">
        <f>'команда город'!E182</f>
        <v>0</v>
      </c>
      <c r="I11" s="131" t="str">
        <f>'команда город'!B182</f>
        <v>Тимошенко Дмитрий</v>
      </c>
      <c r="J11" s="135"/>
      <c r="K11" s="135"/>
      <c r="L11" s="135"/>
    </row>
    <row r="12" spans="1:12" ht="24.95" customHeight="1" x14ac:dyDescent="0.25">
      <c r="A12" s="151">
        <f>'команда город'!E196</f>
        <v>0</v>
      </c>
      <c r="B12" s="131">
        <f>'команда город'!B196</f>
        <v>0</v>
      </c>
      <c r="C12" s="135"/>
      <c r="D12" s="135"/>
      <c r="E12" s="135"/>
      <c r="F12" s="140"/>
      <c r="H12" s="129">
        <f>'команда город'!E183</f>
        <v>0</v>
      </c>
      <c r="I12" s="131" t="str">
        <f>'команда город'!B183</f>
        <v>Тарасов Константин</v>
      </c>
      <c r="J12" s="135"/>
      <c r="K12" s="135"/>
      <c r="L12" s="135"/>
    </row>
    <row r="13" spans="1:12" ht="30.75" customHeight="1" x14ac:dyDescent="0.25">
      <c r="F13" s="139"/>
    </row>
    <row r="14" spans="1:12" ht="18" customHeight="1" x14ac:dyDescent="0.25">
      <c r="A14" s="141"/>
      <c r="B14" s="141"/>
      <c r="C14" s="141"/>
      <c r="D14" s="141"/>
      <c r="E14" s="141"/>
      <c r="F14" s="142"/>
      <c r="G14" s="141"/>
      <c r="H14" s="141"/>
      <c r="I14" s="141"/>
      <c r="J14" s="141"/>
      <c r="K14" s="141"/>
      <c r="L14" s="141"/>
    </row>
    <row r="15" spans="1:12" ht="18.75" x14ac:dyDescent="0.25">
      <c r="A15" s="237" t="s">
        <v>135</v>
      </c>
      <c r="B15" s="237"/>
      <c r="C15" s="237"/>
      <c r="D15" s="237"/>
      <c r="E15" s="237"/>
      <c r="F15" s="137"/>
      <c r="H15" s="237" t="s">
        <v>4</v>
      </c>
      <c r="I15" s="237"/>
      <c r="J15" s="237"/>
      <c r="K15" s="237"/>
      <c r="L15" s="237"/>
    </row>
    <row r="16" spans="1:12" x14ac:dyDescent="0.25">
      <c r="E16" s="136" t="s">
        <v>95</v>
      </c>
      <c r="F16" s="138"/>
      <c r="L16" s="136" t="s">
        <v>94</v>
      </c>
    </row>
    <row r="17" spans="1:12" ht="17.100000000000001" customHeight="1" x14ac:dyDescent="0.25">
      <c r="A17" s="41" t="s">
        <v>92</v>
      </c>
      <c r="B17" s="95" t="str">
        <f>B3</f>
        <v>ЛЕБЯЖЬЕ</v>
      </c>
      <c r="C17" s="41"/>
      <c r="D17" s="41"/>
      <c r="F17" s="139"/>
      <c r="H17" s="41" t="s">
        <v>92</v>
      </c>
      <c r="I17" s="95" t="str">
        <f>B3</f>
        <v>ЛЕБЯЖЬЕ</v>
      </c>
      <c r="J17" s="41"/>
      <c r="K17" s="41"/>
    </row>
    <row r="18" spans="1:12" ht="7.5" customHeight="1" x14ac:dyDescent="0.25">
      <c r="A18" s="41"/>
      <c r="B18" s="41"/>
      <c r="C18" s="41"/>
      <c r="D18" s="41"/>
      <c r="F18" s="139"/>
      <c r="H18" s="41"/>
      <c r="I18" s="41"/>
      <c r="J18" s="41"/>
      <c r="K18" s="41"/>
    </row>
    <row r="19" spans="1:12" ht="23.25" customHeight="1" x14ac:dyDescent="0.25">
      <c r="A19" s="238" t="s">
        <v>93</v>
      </c>
      <c r="B19" s="240" t="s">
        <v>87</v>
      </c>
      <c r="C19" s="242" t="s">
        <v>81</v>
      </c>
      <c r="D19" s="242"/>
      <c r="E19" s="242"/>
      <c r="F19" s="140"/>
      <c r="H19" s="238" t="s">
        <v>93</v>
      </c>
      <c r="I19" s="240" t="s">
        <v>87</v>
      </c>
      <c r="J19" s="242" t="s">
        <v>81</v>
      </c>
      <c r="K19" s="242"/>
      <c r="L19" s="242"/>
    </row>
    <row r="20" spans="1:12" x14ac:dyDescent="0.25">
      <c r="A20" s="239"/>
      <c r="B20" s="241"/>
      <c r="C20" s="242"/>
      <c r="D20" s="242"/>
      <c r="E20" s="242"/>
      <c r="F20" s="140"/>
      <c r="H20" s="239"/>
      <c r="I20" s="241"/>
      <c r="J20" s="242"/>
      <c r="K20" s="242"/>
      <c r="L20" s="242"/>
    </row>
    <row r="21" spans="1:12" ht="24.95" customHeight="1" x14ac:dyDescent="0.25">
      <c r="A21" s="103">
        <f>A7</f>
        <v>0</v>
      </c>
      <c r="B21" s="153" t="str">
        <f>B7</f>
        <v>Зварыгина Ксения</v>
      </c>
      <c r="C21" s="246"/>
      <c r="D21" s="247"/>
      <c r="E21" s="248"/>
      <c r="F21" s="154"/>
      <c r="G21" s="115"/>
      <c r="H21" s="103">
        <f>H7</f>
        <v>0</v>
      </c>
      <c r="I21" s="153" t="str">
        <f>I7</f>
        <v>Груздев Кирилл</v>
      </c>
      <c r="J21" s="246"/>
      <c r="K21" s="247"/>
      <c r="L21" s="248"/>
    </row>
    <row r="22" spans="1:12" ht="24.95" customHeight="1" x14ac:dyDescent="0.25">
      <c r="A22" s="103">
        <f t="shared" ref="A22:B26" si="0">A8</f>
        <v>0</v>
      </c>
      <c r="B22" s="153" t="str">
        <f t="shared" si="0"/>
        <v>Кабакова Владислава</v>
      </c>
      <c r="C22" s="246"/>
      <c r="D22" s="247"/>
      <c r="E22" s="248"/>
      <c r="F22" s="154"/>
      <c r="G22" s="115"/>
      <c r="H22" s="103">
        <f t="shared" ref="H22:I26" si="1">H8</f>
        <v>0</v>
      </c>
      <c r="I22" s="153" t="str">
        <f t="shared" si="1"/>
        <v>Зварыгин Марк</v>
      </c>
      <c r="J22" s="246"/>
      <c r="K22" s="247"/>
      <c r="L22" s="248"/>
    </row>
    <row r="23" spans="1:12" ht="24.95" customHeight="1" x14ac:dyDescent="0.25">
      <c r="A23" s="103">
        <f t="shared" si="0"/>
        <v>0</v>
      </c>
      <c r="B23" s="153" t="str">
        <f t="shared" si="0"/>
        <v>Топкасова Виктория</v>
      </c>
      <c r="C23" s="246"/>
      <c r="D23" s="247"/>
      <c r="E23" s="248"/>
      <c r="F23" s="154"/>
      <c r="G23" s="115"/>
      <c r="H23" s="103">
        <f t="shared" si="1"/>
        <v>0</v>
      </c>
      <c r="I23" s="153" t="str">
        <f t="shared" si="1"/>
        <v>Лепехин Глебч</v>
      </c>
      <c r="J23" s="246"/>
      <c r="K23" s="247"/>
      <c r="L23" s="248"/>
    </row>
    <row r="24" spans="1:12" ht="24.95" customHeight="1" x14ac:dyDescent="0.25">
      <c r="A24" s="103">
        <f t="shared" si="0"/>
        <v>0</v>
      </c>
      <c r="B24" s="153" t="str">
        <f t="shared" si="0"/>
        <v>Яковлева Виктория</v>
      </c>
      <c r="C24" s="246"/>
      <c r="D24" s="247"/>
      <c r="E24" s="248"/>
      <c r="F24" s="154"/>
      <c r="G24" s="115"/>
      <c r="H24" s="103">
        <f t="shared" si="1"/>
        <v>0</v>
      </c>
      <c r="I24" s="153" t="str">
        <f t="shared" si="1"/>
        <v>Усольцев Алексей</v>
      </c>
      <c r="J24" s="246"/>
      <c r="K24" s="247"/>
      <c r="L24" s="248"/>
    </row>
    <row r="25" spans="1:12" ht="24.95" customHeight="1" x14ac:dyDescent="0.25">
      <c r="A25" s="103">
        <f t="shared" si="0"/>
        <v>0</v>
      </c>
      <c r="B25" s="153" t="str">
        <f t="shared" si="0"/>
        <v>Яковлева Анастасия</v>
      </c>
      <c r="C25" s="246"/>
      <c r="D25" s="247"/>
      <c r="E25" s="248"/>
      <c r="F25" s="154"/>
      <c r="G25" s="115"/>
      <c r="H25" s="103">
        <f t="shared" si="1"/>
        <v>0</v>
      </c>
      <c r="I25" s="153" t="str">
        <f t="shared" si="1"/>
        <v>Тимошенко Дмитрий</v>
      </c>
      <c r="J25" s="246"/>
      <c r="K25" s="247"/>
      <c r="L25" s="248"/>
    </row>
    <row r="26" spans="1:12" ht="24.95" customHeight="1" x14ac:dyDescent="0.25">
      <c r="A26" s="103">
        <f t="shared" si="0"/>
        <v>0</v>
      </c>
      <c r="B26" s="153">
        <f t="shared" si="0"/>
        <v>0</v>
      </c>
      <c r="C26" s="246"/>
      <c r="D26" s="247"/>
      <c r="E26" s="248"/>
      <c r="F26" s="154"/>
      <c r="G26" s="115"/>
      <c r="H26" s="103">
        <f t="shared" si="1"/>
        <v>0</v>
      </c>
      <c r="I26" s="153" t="str">
        <f t="shared" si="1"/>
        <v>Тарасов Константин</v>
      </c>
      <c r="J26" s="246"/>
      <c r="K26" s="247"/>
      <c r="L26" s="248"/>
    </row>
    <row r="27" spans="1:12" x14ac:dyDescent="0.25">
      <c r="F27" s="139"/>
    </row>
    <row r="28" spans="1:12" x14ac:dyDescent="0.25">
      <c r="F28" s="139"/>
    </row>
    <row r="29" spans="1:12" ht="18.75" x14ac:dyDescent="0.25">
      <c r="A29" s="237" t="s">
        <v>136</v>
      </c>
      <c r="B29" s="237"/>
      <c r="C29" s="237"/>
      <c r="D29" s="237"/>
      <c r="E29" s="237"/>
      <c r="F29" s="137"/>
      <c r="H29" s="237" t="s">
        <v>136</v>
      </c>
      <c r="I29" s="237"/>
      <c r="J29" s="237"/>
      <c r="K29" s="237"/>
      <c r="L29" s="237"/>
    </row>
    <row r="30" spans="1:12" x14ac:dyDescent="0.25">
      <c r="E30" s="136" t="s">
        <v>95</v>
      </c>
      <c r="F30" s="138"/>
      <c r="L30" s="136" t="s">
        <v>94</v>
      </c>
    </row>
    <row r="31" spans="1:12" ht="17.100000000000001" customHeight="1" x14ac:dyDescent="0.25">
      <c r="A31" s="41" t="s">
        <v>92</v>
      </c>
      <c r="B31" s="95" t="str">
        <f>B3</f>
        <v>ЛЕБЯЖЬЕ</v>
      </c>
      <c r="C31" s="41"/>
      <c r="D31" s="41"/>
      <c r="F31" s="139"/>
      <c r="H31" s="41" t="s">
        <v>92</v>
      </c>
      <c r="I31" s="95" t="str">
        <f>B3</f>
        <v>ЛЕБЯЖЬЕ</v>
      </c>
      <c r="J31" s="41"/>
      <c r="K31" s="41"/>
    </row>
    <row r="32" spans="1:12" ht="7.5" customHeight="1" x14ac:dyDescent="0.25">
      <c r="A32" s="41"/>
      <c r="B32" s="41"/>
      <c r="C32" s="41"/>
      <c r="D32" s="41"/>
      <c r="F32" s="139"/>
      <c r="H32" s="41"/>
      <c r="I32" s="41"/>
      <c r="J32" s="41"/>
      <c r="K32" s="41"/>
    </row>
    <row r="33" spans="1:12" ht="23.25" customHeight="1" x14ac:dyDescent="0.25">
      <c r="A33" s="238" t="s">
        <v>93</v>
      </c>
      <c r="B33" s="240" t="s">
        <v>87</v>
      </c>
      <c r="C33" s="242" t="s">
        <v>81</v>
      </c>
      <c r="D33" s="242"/>
      <c r="E33" s="242"/>
      <c r="F33" s="140"/>
      <c r="H33" s="238" t="s">
        <v>93</v>
      </c>
      <c r="I33" s="240" t="s">
        <v>87</v>
      </c>
      <c r="J33" s="242" t="s">
        <v>81</v>
      </c>
      <c r="K33" s="242"/>
      <c r="L33" s="242"/>
    </row>
    <row r="34" spans="1:12" x14ac:dyDescent="0.25">
      <c r="A34" s="239"/>
      <c r="B34" s="241"/>
      <c r="C34" s="242"/>
      <c r="D34" s="242"/>
      <c r="E34" s="242"/>
      <c r="F34" s="140"/>
      <c r="H34" s="239"/>
      <c r="I34" s="241"/>
      <c r="J34" s="242"/>
      <c r="K34" s="242"/>
      <c r="L34" s="242"/>
    </row>
    <row r="35" spans="1:12" ht="24.95" customHeight="1" x14ac:dyDescent="0.25">
      <c r="A35" s="103">
        <f>A21</f>
        <v>0</v>
      </c>
      <c r="B35" s="153" t="str">
        <f>B21</f>
        <v>Зварыгина Ксения</v>
      </c>
      <c r="C35" s="246"/>
      <c r="D35" s="247"/>
      <c r="E35" s="248"/>
      <c r="F35" s="154"/>
      <c r="G35" s="115"/>
      <c r="H35" s="103">
        <f>H21</f>
        <v>0</v>
      </c>
      <c r="I35" s="153" t="str">
        <f>I21</f>
        <v>Груздев Кирилл</v>
      </c>
      <c r="J35" s="246"/>
      <c r="K35" s="247"/>
      <c r="L35" s="248"/>
    </row>
    <row r="36" spans="1:12" ht="24.95" customHeight="1" x14ac:dyDescent="0.25">
      <c r="A36" s="103">
        <f t="shared" ref="A36:B40" si="2">A22</f>
        <v>0</v>
      </c>
      <c r="B36" s="153" t="str">
        <f t="shared" si="2"/>
        <v>Кабакова Владислава</v>
      </c>
      <c r="C36" s="246"/>
      <c r="D36" s="247"/>
      <c r="E36" s="248"/>
      <c r="F36" s="154"/>
      <c r="G36" s="115"/>
      <c r="H36" s="103">
        <f t="shared" ref="H36:I40" si="3">H22</f>
        <v>0</v>
      </c>
      <c r="I36" s="153" t="str">
        <f t="shared" si="3"/>
        <v>Зварыгин Марк</v>
      </c>
      <c r="J36" s="246"/>
      <c r="K36" s="247"/>
      <c r="L36" s="248"/>
    </row>
    <row r="37" spans="1:12" ht="24.95" customHeight="1" x14ac:dyDescent="0.25">
      <c r="A37" s="103">
        <f t="shared" si="2"/>
        <v>0</v>
      </c>
      <c r="B37" s="153" t="str">
        <f t="shared" si="2"/>
        <v>Топкасова Виктория</v>
      </c>
      <c r="C37" s="246"/>
      <c r="D37" s="247"/>
      <c r="E37" s="248"/>
      <c r="F37" s="154"/>
      <c r="G37" s="115"/>
      <c r="H37" s="103">
        <f t="shared" si="3"/>
        <v>0</v>
      </c>
      <c r="I37" s="153" t="str">
        <f t="shared" si="3"/>
        <v>Лепехин Глебч</v>
      </c>
      <c r="J37" s="246"/>
      <c r="K37" s="247"/>
      <c r="L37" s="248"/>
    </row>
    <row r="38" spans="1:12" ht="24.95" customHeight="1" x14ac:dyDescent="0.25">
      <c r="A38" s="103">
        <f t="shared" si="2"/>
        <v>0</v>
      </c>
      <c r="B38" s="153" t="str">
        <f t="shared" si="2"/>
        <v>Яковлева Виктория</v>
      </c>
      <c r="C38" s="246"/>
      <c r="D38" s="247"/>
      <c r="E38" s="248"/>
      <c r="F38" s="154"/>
      <c r="G38" s="115"/>
      <c r="H38" s="103">
        <f t="shared" si="3"/>
        <v>0</v>
      </c>
      <c r="I38" s="153" t="str">
        <f t="shared" si="3"/>
        <v>Усольцев Алексей</v>
      </c>
      <c r="J38" s="246"/>
      <c r="K38" s="247"/>
      <c r="L38" s="248"/>
    </row>
    <row r="39" spans="1:12" ht="24.95" customHeight="1" x14ac:dyDescent="0.25">
      <c r="A39" s="103">
        <f t="shared" si="2"/>
        <v>0</v>
      </c>
      <c r="B39" s="153" t="str">
        <f t="shared" si="2"/>
        <v>Яковлева Анастасия</v>
      </c>
      <c r="C39" s="246"/>
      <c r="D39" s="247"/>
      <c r="E39" s="248"/>
      <c r="F39" s="154"/>
      <c r="G39" s="115"/>
      <c r="H39" s="103">
        <f t="shared" si="3"/>
        <v>0</v>
      </c>
      <c r="I39" s="153" t="str">
        <f t="shared" si="3"/>
        <v>Тимошенко Дмитрий</v>
      </c>
      <c r="J39" s="246"/>
      <c r="K39" s="247"/>
      <c r="L39" s="248"/>
    </row>
    <row r="40" spans="1:12" ht="24.95" customHeight="1" x14ac:dyDescent="0.25">
      <c r="A40" s="103">
        <f t="shared" si="2"/>
        <v>0</v>
      </c>
      <c r="B40" s="153">
        <f t="shared" si="2"/>
        <v>0</v>
      </c>
      <c r="C40" s="246"/>
      <c r="D40" s="247"/>
      <c r="E40" s="248"/>
      <c r="F40" s="154"/>
      <c r="G40" s="115"/>
      <c r="H40" s="103">
        <f t="shared" si="3"/>
        <v>0</v>
      </c>
      <c r="I40" s="153" t="str">
        <f t="shared" si="3"/>
        <v>Тарасов Константин</v>
      </c>
      <c r="J40" s="246"/>
      <c r="K40" s="247"/>
      <c r="L40" s="248"/>
    </row>
    <row r="41" spans="1:12" ht="30.75" customHeight="1" x14ac:dyDescent="0.25">
      <c r="A41" s="115"/>
      <c r="B41" s="115"/>
      <c r="C41" s="115"/>
      <c r="D41" s="115"/>
      <c r="E41" s="115"/>
      <c r="F41" s="155"/>
      <c r="G41" s="115"/>
      <c r="H41" s="115"/>
      <c r="I41" s="115"/>
      <c r="J41" s="115"/>
      <c r="K41" s="115"/>
      <c r="L41" s="115"/>
    </row>
    <row r="42" spans="1:12" ht="18" customHeight="1" x14ac:dyDescent="0.25">
      <c r="A42" s="141"/>
      <c r="B42" s="141"/>
      <c r="C42" s="141"/>
      <c r="D42" s="141"/>
      <c r="E42" s="141"/>
      <c r="F42" s="142"/>
      <c r="G42" s="141"/>
      <c r="H42" s="141"/>
      <c r="I42" s="141"/>
      <c r="J42" s="141"/>
      <c r="K42" s="141"/>
      <c r="L42" s="141"/>
    </row>
    <row r="43" spans="1:12" ht="18.75" x14ac:dyDescent="0.25">
      <c r="A43" s="237" t="s">
        <v>137</v>
      </c>
      <c r="B43" s="237"/>
      <c r="C43" s="237"/>
      <c r="D43" s="237"/>
      <c r="E43" s="237"/>
      <c r="F43" s="137"/>
      <c r="H43" s="237" t="s">
        <v>137</v>
      </c>
      <c r="I43" s="237"/>
      <c r="J43" s="237"/>
      <c r="K43" s="237"/>
      <c r="L43" s="237"/>
    </row>
    <row r="44" spans="1:12" x14ac:dyDescent="0.25">
      <c r="E44" s="136" t="s">
        <v>95</v>
      </c>
      <c r="F44" s="138"/>
      <c r="L44" s="136" t="s">
        <v>94</v>
      </c>
    </row>
    <row r="45" spans="1:12" ht="17.100000000000001" customHeight="1" x14ac:dyDescent="0.25">
      <c r="A45" s="41" t="s">
        <v>92</v>
      </c>
      <c r="B45" s="95" t="str">
        <f>B3</f>
        <v>ЛЕБЯЖЬЕ</v>
      </c>
      <c r="C45" s="41"/>
      <c r="D45" s="41"/>
      <c r="F45" s="139"/>
      <c r="H45" s="41" t="s">
        <v>92</v>
      </c>
      <c r="I45" s="95" t="str">
        <f>B3</f>
        <v>ЛЕБЯЖЬЕ</v>
      </c>
      <c r="J45" s="41"/>
      <c r="K45" s="41"/>
    </row>
    <row r="46" spans="1:12" ht="7.5" customHeight="1" x14ac:dyDescent="0.25">
      <c r="A46" s="41"/>
      <c r="B46" s="41"/>
      <c r="C46" s="41"/>
      <c r="D46" s="41"/>
      <c r="F46" s="139"/>
      <c r="H46" s="41"/>
      <c r="I46" s="41"/>
      <c r="J46" s="41"/>
      <c r="K46" s="41"/>
    </row>
    <row r="47" spans="1:12" ht="23.25" customHeight="1" x14ac:dyDescent="0.25">
      <c r="A47" s="238" t="s">
        <v>93</v>
      </c>
      <c r="B47" s="240" t="s">
        <v>87</v>
      </c>
      <c r="C47" s="242" t="s">
        <v>81</v>
      </c>
      <c r="D47" s="242"/>
      <c r="E47" s="242"/>
      <c r="F47" s="140"/>
      <c r="H47" s="238" t="s">
        <v>93</v>
      </c>
      <c r="I47" s="240" t="s">
        <v>87</v>
      </c>
      <c r="J47" s="242" t="s">
        <v>81</v>
      </c>
      <c r="K47" s="242"/>
      <c r="L47" s="242"/>
    </row>
    <row r="48" spans="1:12" x14ac:dyDescent="0.25">
      <c r="A48" s="239"/>
      <c r="B48" s="241"/>
      <c r="C48" s="242"/>
      <c r="D48" s="242"/>
      <c r="E48" s="242"/>
      <c r="F48" s="140"/>
      <c r="H48" s="239"/>
      <c r="I48" s="241"/>
      <c r="J48" s="242"/>
      <c r="K48" s="242"/>
      <c r="L48" s="242"/>
    </row>
    <row r="49" spans="1:12" ht="24.95" customHeight="1" x14ac:dyDescent="0.25">
      <c r="A49" s="103">
        <f>A35</f>
        <v>0</v>
      </c>
      <c r="B49" s="153" t="str">
        <f>B35</f>
        <v>Зварыгина Ксения</v>
      </c>
      <c r="C49" s="246"/>
      <c r="D49" s="247"/>
      <c r="E49" s="248"/>
      <c r="F49" s="154"/>
      <c r="G49" s="115"/>
      <c r="H49" s="103">
        <f>H35</f>
        <v>0</v>
      </c>
      <c r="I49" s="153" t="str">
        <f>I35</f>
        <v>Груздев Кирилл</v>
      </c>
      <c r="J49" s="246"/>
      <c r="K49" s="247"/>
      <c r="L49" s="248"/>
    </row>
    <row r="50" spans="1:12" ht="24.95" customHeight="1" x14ac:dyDescent="0.25">
      <c r="A50" s="103">
        <f t="shared" ref="A50:B54" si="4">A36</f>
        <v>0</v>
      </c>
      <c r="B50" s="153" t="str">
        <f t="shared" si="4"/>
        <v>Кабакова Владислава</v>
      </c>
      <c r="C50" s="246"/>
      <c r="D50" s="247"/>
      <c r="E50" s="248"/>
      <c r="F50" s="154"/>
      <c r="G50" s="115"/>
      <c r="H50" s="103">
        <f t="shared" ref="H50:I54" si="5">H36</f>
        <v>0</v>
      </c>
      <c r="I50" s="153" t="str">
        <f t="shared" si="5"/>
        <v>Зварыгин Марк</v>
      </c>
      <c r="J50" s="246"/>
      <c r="K50" s="247"/>
      <c r="L50" s="248"/>
    </row>
    <row r="51" spans="1:12" ht="24.95" customHeight="1" x14ac:dyDescent="0.25">
      <c r="A51" s="103">
        <f t="shared" si="4"/>
        <v>0</v>
      </c>
      <c r="B51" s="153" t="str">
        <f t="shared" si="4"/>
        <v>Топкасова Виктория</v>
      </c>
      <c r="C51" s="246"/>
      <c r="D51" s="247"/>
      <c r="E51" s="248"/>
      <c r="F51" s="154"/>
      <c r="G51" s="115"/>
      <c r="H51" s="103">
        <f t="shared" si="5"/>
        <v>0</v>
      </c>
      <c r="I51" s="153" t="str">
        <f t="shared" si="5"/>
        <v>Лепехин Глебч</v>
      </c>
      <c r="J51" s="246"/>
      <c r="K51" s="247"/>
      <c r="L51" s="248"/>
    </row>
    <row r="52" spans="1:12" ht="24.95" customHeight="1" x14ac:dyDescent="0.25">
      <c r="A52" s="103">
        <f t="shared" si="4"/>
        <v>0</v>
      </c>
      <c r="B52" s="153" t="str">
        <f t="shared" si="4"/>
        <v>Яковлева Виктория</v>
      </c>
      <c r="C52" s="246"/>
      <c r="D52" s="247"/>
      <c r="E52" s="248"/>
      <c r="F52" s="154"/>
      <c r="G52" s="115"/>
      <c r="H52" s="103">
        <f t="shared" si="5"/>
        <v>0</v>
      </c>
      <c r="I52" s="153" t="str">
        <f t="shared" si="5"/>
        <v>Усольцев Алексей</v>
      </c>
      <c r="J52" s="246"/>
      <c r="K52" s="247"/>
      <c r="L52" s="248"/>
    </row>
    <row r="53" spans="1:12" ht="24.95" customHeight="1" x14ac:dyDescent="0.25">
      <c r="A53" s="103">
        <f t="shared" si="4"/>
        <v>0</v>
      </c>
      <c r="B53" s="153" t="str">
        <f t="shared" si="4"/>
        <v>Яковлева Анастасия</v>
      </c>
      <c r="C53" s="246"/>
      <c r="D53" s="247"/>
      <c r="E53" s="248"/>
      <c r="F53" s="154"/>
      <c r="G53" s="115"/>
      <c r="H53" s="103">
        <f t="shared" si="5"/>
        <v>0</v>
      </c>
      <c r="I53" s="153" t="str">
        <f t="shared" si="5"/>
        <v>Тимошенко Дмитрий</v>
      </c>
      <c r="J53" s="246"/>
      <c r="K53" s="247"/>
      <c r="L53" s="248"/>
    </row>
    <row r="54" spans="1:12" ht="24.95" customHeight="1" x14ac:dyDescent="0.25">
      <c r="A54" s="103">
        <f t="shared" si="4"/>
        <v>0</v>
      </c>
      <c r="B54" s="153">
        <f t="shared" si="4"/>
        <v>0</v>
      </c>
      <c r="C54" s="246"/>
      <c r="D54" s="247"/>
      <c r="E54" s="248"/>
      <c r="F54" s="154"/>
      <c r="G54" s="115"/>
      <c r="H54" s="103">
        <f t="shared" si="5"/>
        <v>0</v>
      </c>
      <c r="I54" s="153" t="str">
        <f t="shared" si="5"/>
        <v>Тарасов Константин</v>
      </c>
      <c r="J54" s="246"/>
      <c r="K54" s="247"/>
      <c r="L54" s="248"/>
    </row>
    <row r="55" spans="1:12" x14ac:dyDescent="0.25">
      <c r="F55" s="139"/>
    </row>
    <row r="56" spans="1:12" x14ac:dyDescent="0.25">
      <c r="F56" s="139"/>
    </row>
    <row r="57" spans="1:12" ht="18.75" x14ac:dyDescent="0.25">
      <c r="A57" s="237" t="s">
        <v>194</v>
      </c>
      <c r="B57" s="237"/>
      <c r="C57" s="237"/>
      <c r="D57" s="237"/>
      <c r="E57" s="237"/>
      <c r="F57" s="137"/>
      <c r="H57" s="237" t="s">
        <v>194</v>
      </c>
      <c r="I57" s="237"/>
      <c r="J57" s="237"/>
      <c r="K57" s="237"/>
      <c r="L57" s="237"/>
    </row>
    <row r="58" spans="1:12" x14ac:dyDescent="0.25">
      <c r="E58" s="136" t="s">
        <v>95</v>
      </c>
      <c r="F58" s="138"/>
      <c r="L58" s="136" t="s">
        <v>94</v>
      </c>
    </row>
    <row r="59" spans="1:12" ht="17.100000000000001" customHeight="1" x14ac:dyDescent="0.25">
      <c r="A59" s="41" t="s">
        <v>92</v>
      </c>
      <c r="B59" s="95" t="str">
        <f>B3</f>
        <v>ЛЕБЯЖЬЕ</v>
      </c>
      <c r="C59" s="41"/>
      <c r="D59" s="41"/>
      <c r="F59" s="139"/>
      <c r="H59" s="41" t="s">
        <v>92</v>
      </c>
      <c r="I59" s="95" t="str">
        <f>B3</f>
        <v>ЛЕБЯЖЬЕ</v>
      </c>
      <c r="J59" s="41"/>
      <c r="K59" s="41"/>
    </row>
    <row r="60" spans="1:12" ht="7.5" customHeight="1" x14ac:dyDescent="0.25">
      <c r="A60" s="41"/>
      <c r="B60" s="41"/>
      <c r="C60" s="41"/>
      <c r="D60" s="41"/>
      <c r="F60" s="139"/>
      <c r="H60" s="41"/>
      <c r="I60" s="41"/>
      <c r="J60" s="41"/>
      <c r="K60" s="41"/>
    </row>
    <row r="61" spans="1:12" ht="23.25" customHeight="1" x14ac:dyDescent="0.25">
      <c r="A61" s="238" t="s">
        <v>93</v>
      </c>
      <c r="B61" s="240" t="s">
        <v>87</v>
      </c>
      <c r="C61" s="242" t="s">
        <v>81</v>
      </c>
      <c r="D61" s="242"/>
      <c r="E61" s="242"/>
      <c r="F61" s="140"/>
      <c r="H61" s="238" t="s">
        <v>93</v>
      </c>
      <c r="I61" s="240" t="s">
        <v>87</v>
      </c>
      <c r="J61" s="242" t="s">
        <v>81</v>
      </c>
      <c r="K61" s="242"/>
      <c r="L61" s="242"/>
    </row>
    <row r="62" spans="1:12" x14ac:dyDescent="0.25">
      <c r="A62" s="239"/>
      <c r="B62" s="241"/>
      <c r="C62" s="242"/>
      <c r="D62" s="242"/>
      <c r="E62" s="242"/>
      <c r="F62" s="140"/>
      <c r="H62" s="239"/>
      <c r="I62" s="241"/>
      <c r="J62" s="242"/>
      <c r="K62" s="242"/>
      <c r="L62" s="242"/>
    </row>
    <row r="63" spans="1:12" ht="24.95" customHeight="1" x14ac:dyDescent="0.25">
      <c r="A63" s="103">
        <f>A49</f>
        <v>0</v>
      </c>
      <c r="B63" s="153" t="str">
        <f>B49</f>
        <v>Зварыгина Ксения</v>
      </c>
      <c r="C63" s="246"/>
      <c r="D63" s="247"/>
      <c r="E63" s="248"/>
      <c r="F63" s="154"/>
      <c r="G63" s="115"/>
      <c r="H63" s="103">
        <f>H49</f>
        <v>0</v>
      </c>
      <c r="I63" s="153" t="str">
        <f>I49</f>
        <v>Груздев Кирилл</v>
      </c>
      <c r="J63" s="246"/>
      <c r="K63" s="247"/>
      <c r="L63" s="248"/>
    </row>
    <row r="64" spans="1:12" ht="24.95" customHeight="1" x14ac:dyDescent="0.25">
      <c r="A64" s="103">
        <f t="shared" ref="A64:B68" si="6">A50</f>
        <v>0</v>
      </c>
      <c r="B64" s="153" t="str">
        <f t="shared" si="6"/>
        <v>Кабакова Владислава</v>
      </c>
      <c r="C64" s="246"/>
      <c r="D64" s="247"/>
      <c r="E64" s="248"/>
      <c r="F64" s="154"/>
      <c r="G64" s="115"/>
      <c r="H64" s="103">
        <f t="shared" ref="H64:I68" si="7">H50</f>
        <v>0</v>
      </c>
      <c r="I64" s="153" t="str">
        <f t="shared" si="7"/>
        <v>Зварыгин Марк</v>
      </c>
      <c r="J64" s="246"/>
      <c r="K64" s="247"/>
      <c r="L64" s="248"/>
    </row>
    <row r="65" spans="1:12" ht="24.95" customHeight="1" x14ac:dyDescent="0.25">
      <c r="A65" s="103">
        <f t="shared" si="6"/>
        <v>0</v>
      </c>
      <c r="B65" s="153" t="str">
        <f t="shared" si="6"/>
        <v>Топкасова Виктория</v>
      </c>
      <c r="C65" s="246"/>
      <c r="D65" s="247"/>
      <c r="E65" s="248"/>
      <c r="F65" s="154"/>
      <c r="G65" s="115"/>
      <c r="H65" s="103">
        <f t="shared" si="7"/>
        <v>0</v>
      </c>
      <c r="I65" s="153" t="str">
        <f t="shared" si="7"/>
        <v>Лепехин Глебч</v>
      </c>
      <c r="J65" s="246"/>
      <c r="K65" s="247"/>
      <c r="L65" s="248"/>
    </row>
    <row r="66" spans="1:12" ht="24.95" customHeight="1" x14ac:dyDescent="0.25">
      <c r="A66" s="103">
        <f t="shared" si="6"/>
        <v>0</v>
      </c>
      <c r="B66" s="153" t="str">
        <f t="shared" si="6"/>
        <v>Яковлева Виктория</v>
      </c>
      <c r="C66" s="246"/>
      <c r="D66" s="247"/>
      <c r="E66" s="248"/>
      <c r="F66" s="154"/>
      <c r="G66" s="115"/>
      <c r="H66" s="103">
        <f t="shared" si="7"/>
        <v>0</v>
      </c>
      <c r="I66" s="153" t="str">
        <f t="shared" si="7"/>
        <v>Усольцев Алексей</v>
      </c>
      <c r="J66" s="246"/>
      <c r="K66" s="247"/>
      <c r="L66" s="248"/>
    </row>
    <row r="67" spans="1:12" ht="24.95" customHeight="1" x14ac:dyDescent="0.25">
      <c r="A67" s="103">
        <f t="shared" si="6"/>
        <v>0</v>
      </c>
      <c r="B67" s="153" t="str">
        <f t="shared" si="6"/>
        <v>Яковлева Анастасия</v>
      </c>
      <c r="C67" s="246"/>
      <c r="D67" s="247"/>
      <c r="E67" s="248"/>
      <c r="F67" s="154"/>
      <c r="G67" s="115"/>
      <c r="H67" s="103">
        <f t="shared" si="7"/>
        <v>0</v>
      </c>
      <c r="I67" s="153" t="str">
        <f t="shared" si="7"/>
        <v>Тимошенко Дмитрий</v>
      </c>
      <c r="J67" s="246"/>
      <c r="K67" s="247"/>
      <c r="L67" s="248"/>
    </row>
    <row r="68" spans="1:12" ht="24.95" customHeight="1" x14ac:dyDescent="0.25">
      <c r="A68" s="103">
        <f t="shared" si="6"/>
        <v>0</v>
      </c>
      <c r="B68" s="153">
        <f t="shared" si="6"/>
        <v>0</v>
      </c>
      <c r="C68" s="246"/>
      <c r="D68" s="247"/>
      <c r="E68" s="248"/>
      <c r="F68" s="154"/>
      <c r="G68" s="115"/>
      <c r="H68" s="103">
        <f t="shared" si="7"/>
        <v>0</v>
      </c>
      <c r="I68" s="153" t="str">
        <f t="shared" si="7"/>
        <v>Тарасов Константин</v>
      </c>
      <c r="J68" s="246"/>
      <c r="K68" s="247"/>
      <c r="L68" s="248"/>
    </row>
    <row r="69" spans="1:12" ht="30.75" customHeight="1" x14ac:dyDescent="0.25">
      <c r="F69" s="139"/>
    </row>
    <row r="70" spans="1:12" ht="18" customHeight="1" x14ac:dyDescent="0.25">
      <c r="A70" s="141"/>
      <c r="B70" s="141"/>
      <c r="C70" s="141"/>
      <c r="D70" s="141"/>
      <c r="E70" s="141"/>
      <c r="F70" s="142"/>
      <c r="G70" s="141"/>
      <c r="H70" s="141"/>
      <c r="I70" s="141"/>
      <c r="J70" s="141"/>
      <c r="K70" s="141"/>
      <c r="L70" s="141"/>
    </row>
    <row r="71" spans="1:12" ht="18.75" x14ac:dyDescent="0.25">
      <c r="A71" s="237"/>
      <c r="B71" s="237"/>
      <c r="C71" s="237"/>
      <c r="D71" s="237"/>
      <c r="E71" s="237"/>
      <c r="F71" s="137"/>
      <c r="H71" s="237"/>
      <c r="I71" s="237"/>
      <c r="J71" s="237"/>
      <c r="K71" s="237"/>
      <c r="L71" s="237"/>
    </row>
    <row r="72" spans="1:12" x14ac:dyDescent="0.25">
      <c r="E72" s="136" t="s">
        <v>95</v>
      </c>
      <c r="F72" s="138"/>
      <c r="L72" s="136" t="s">
        <v>94</v>
      </c>
    </row>
    <row r="73" spans="1:12" ht="17.100000000000001" customHeight="1" x14ac:dyDescent="0.25">
      <c r="A73" s="41" t="s">
        <v>92</v>
      </c>
      <c r="B73" s="95" t="str">
        <f>B3</f>
        <v>ЛЕБЯЖЬЕ</v>
      </c>
      <c r="C73" s="41"/>
      <c r="D73" s="41"/>
      <c r="F73" s="139"/>
      <c r="H73" s="41" t="s">
        <v>92</v>
      </c>
      <c r="I73" s="95" t="str">
        <f>B3</f>
        <v>ЛЕБЯЖЬЕ</v>
      </c>
      <c r="J73" s="41"/>
      <c r="K73" s="41"/>
    </row>
    <row r="74" spans="1:12" ht="7.5" customHeight="1" x14ac:dyDescent="0.25">
      <c r="A74" s="41"/>
      <c r="B74" s="41"/>
      <c r="C74" s="41"/>
      <c r="D74" s="41"/>
      <c r="F74" s="139"/>
      <c r="H74" s="41"/>
      <c r="I74" s="41"/>
      <c r="J74" s="41"/>
      <c r="K74" s="41"/>
    </row>
    <row r="75" spans="1:12" ht="23.25" customHeight="1" x14ac:dyDescent="0.25">
      <c r="A75" s="238" t="s">
        <v>93</v>
      </c>
      <c r="B75" s="240" t="s">
        <v>87</v>
      </c>
      <c r="C75" s="242" t="s">
        <v>81</v>
      </c>
      <c r="D75" s="242"/>
      <c r="E75" s="242"/>
      <c r="F75" s="140"/>
      <c r="H75" s="238" t="s">
        <v>93</v>
      </c>
      <c r="I75" s="240" t="s">
        <v>87</v>
      </c>
      <c r="J75" s="242" t="s">
        <v>81</v>
      </c>
      <c r="K75" s="242"/>
      <c r="L75" s="242"/>
    </row>
    <row r="76" spans="1:12" x14ac:dyDescent="0.25">
      <c r="A76" s="239"/>
      <c r="B76" s="241"/>
      <c r="C76" s="242"/>
      <c r="D76" s="242"/>
      <c r="E76" s="242"/>
      <c r="F76" s="140"/>
      <c r="H76" s="239"/>
      <c r="I76" s="241"/>
      <c r="J76" s="242"/>
      <c r="K76" s="242"/>
      <c r="L76" s="242"/>
    </row>
    <row r="77" spans="1:12" ht="24.95" customHeight="1" x14ac:dyDescent="0.25">
      <c r="A77" s="103">
        <f>A63</f>
        <v>0</v>
      </c>
      <c r="B77" s="153" t="str">
        <f>B63</f>
        <v>Зварыгина Ксения</v>
      </c>
      <c r="C77" s="246"/>
      <c r="D77" s="247"/>
      <c r="E77" s="248"/>
      <c r="F77" s="154"/>
      <c r="G77" s="115"/>
      <c r="H77" s="103">
        <f>H63</f>
        <v>0</v>
      </c>
      <c r="I77" s="153" t="str">
        <f>I63</f>
        <v>Груздев Кирилл</v>
      </c>
      <c r="J77" s="246"/>
      <c r="K77" s="247"/>
      <c r="L77" s="248"/>
    </row>
    <row r="78" spans="1:12" ht="24.95" customHeight="1" x14ac:dyDescent="0.25">
      <c r="A78" s="103">
        <f t="shared" ref="A78:B82" si="8">A64</f>
        <v>0</v>
      </c>
      <c r="B78" s="153" t="str">
        <f t="shared" si="8"/>
        <v>Кабакова Владислава</v>
      </c>
      <c r="C78" s="246"/>
      <c r="D78" s="247"/>
      <c r="E78" s="248"/>
      <c r="F78" s="154"/>
      <c r="G78" s="115"/>
      <c r="H78" s="103">
        <f t="shared" ref="H78:I82" si="9">H64</f>
        <v>0</v>
      </c>
      <c r="I78" s="153" t="str">
        <f t="shared" si="9"/>
        <v>Зварыгин Марк</v>
      </c>
      <c r="J78" s="246"/>
      <c r="K78" s="247"/>
      <c r="L78" s="248"/>
    </row>
    <row r="79" spans="1:12" ht="24.95" customHeight="1" x14ac:dyDescent="0.25">
      <c r="A79" s="103">
        <f t="shared" si="8"/>
        <v>0</v>
      </c>
      <c r="B79" s="153" t="str">
        <f t="shared" si="8"/>
        <v>Топкасова Виктория</v>
      </c>
      <c r="C79" s="246"/>
      <c r="D79" s="247"/>
      <c r="E79" s="248"/>
      <c r="F79" s="154"/>
      <c r="G79" s="115"/>
      <c r="H79" s="103">
        <f t="shared" si="9"/>
        <v>0</v>
      </c>
      <c r="I79" s="153" t="str">
        <f t="shared" si="9"/>
        <v>Лепехин Глебч</v>
      </c>
      <c r="J79" s="246"/>
      <c r="K79" s="247"/>
      <c r="L79" s="248"/>
    </row>
    <row r="80" spans="1:12" ht="24.95" customHeight="1" x14ac:dyDescent="0.25">
      <c r="A80" s="103">
        <f t="shared" si="8"/>
        <v>0</v>
      </c>
      <c r="B80" s="153" t="str">
        <f t="shared" si="8"/>
        <v>Яковлева Виктория</v>
      </c>
      <c r="C80" s="246"/>
      <c r="D80" s="247"/>
      <c r="E80" s="248"/>
      <c r="F80" s="154"/>
      <c r="G80" s="115"/>
      <c r="H80" s="103">
        <f t="shared" si="9"/>
        <v>0</v>
      </c>
      <c r="I80" s="153" t="str">
        <f t="shared" si="9"/>
        <v>Усольцев Алексей</v>
      </c>
      <c r="J80" s="246"/>
      <c r="K80" s="247"/>
      <c r="L80" s="248"/>
    </row>
    <row r="81" spans="1:12" ht="24.95" customHeight="1" x14ac:dyDescent="0.25">
      <c r="A81" s="103">
        <f t="shared" si="8"/>
        <v>0</v>
      </c>
      <c r="B81" s="153" t="str">
        <f t="shared" si="8"/>
        <v>Яковлева Анастасия</v>
      </c>
      <c r="C81" s="246"/>
      <c r="D81" s="247"/>
      <c r="E81" s="248"/>
      <c r="F81" s="154"/>
      <c r="G81" s="115"/>
      <c r="H81" s="103">
        <f t="shared" si="9"/>
        <v>0</v>
      </c>
      <c r="I81" s="153" t="str">
        <f t="shared" si="9"/>
        <v>Тимошенко Дмитрий</v>
      </c>
      <c r="J81" s="246"/>
      <c r="K81" s="247"/>
      <c r="L81" s="248"/>
    </row>
    <row r="82" spans="1:12" ht="24.95" customHeight="1" x14ac:dyDescent="0.25">
      <c r="A82" s="103">
        <f t="shared" si="8"/>
        <v>0</v>
      </c>
      <c r="B82" s="153">
        <f t="shared" si="8"/>
        <v>0</v>
      </c>
      <c r="C82" s="246"/>
      <c r="D82" s="247"/>
      <c r="E82" s="248"/>
      <c r="F82" s="154"/>
      <c r="G82" s="115"/>
      <c r="H82" s="103">
        <f t="shared" si="9"/>
        <v>0</v>
      </c>
      <c r="I82" s="153" t="str">
        <f t="shared" si="9"/>
        <v>Тарасов Константин</v>
      </c>
      <c r="J82" s="246"/>
      <c r="K82" s="247"/>
      <c r="L82" s="248"/>
    </row>
    <row r="83" spans="1:12" x14ac:dyDescent="0.25">
      <c r="F83" s="139"/>
    </row>
    <row r="84" spans="1:12" x14ac:dyDescent="0.25">
      <c r="F84" s="139"/>
    </row>
  </sheetData>
  <mergeCells count="108">
    <mergeCell ref="A15:E15"/>
    <mergeCell ref="H15:L15"/>
    <mergeCell ref="A19:A20"/>
    <mergeCell ref="B19:B20"/>
    <mergeCell ref="C19:E20"/>
    <mergeCell ref="H19:H20"/>
    <mergeCell ref="I19:I20"/>
    <mergeCell ref="J19:L20"/>
    <mergeCell ref="A1:E1"/>
    <mergeCell ref="H1:L1"/>
    <mergeCell ref="A5:A6"/>
    <mergeCell ref="B5:B6"/>
    <mergeCell ref="C5:E5"/>
    <mergeCell ref="H5:H6"/>
    <mergeCell ref="I5:I6"/>
    <mergeCell ref="J5:L5"/>
    <mergeCell ref="C24:E24"/>
    <mergeCell ref="J24:L24"/>
    <mergeCell ref="C25:E25"/>
    <mergeCell ref="J25:L25"/>
    <mergeCell ref="C26:E26"/>
    <mergeCell ref="J26:L26"/>
    <mergeCell ref="C21:E21"/>
    <mergeCell ref="J21:L21"/>
    <mergeCell ref="C22:E22"/>
    <mergeCell ref="J22:L22"/>
    <mergeCell ref="C23:E23"/>
    <mergeCell ref="J23:L23"/>
    <mergeCell ref="C35:E35"/>
    <mergeCell ref="J35:L35"/>
    <mergeCell ref="C36:E36"/>
    <mergeCell ref="J36:L36"/>
    <mergeCell ref="C37:E37"/>
    <mergeCell ref="J37:L37"/>
    <mergeCell ref="A29:E29"/>
    <mergeCell ref="H29:L29"/>
    <mergeCell ref="A33:A34"/>
    <mergeCell ref="B33:B34"/>
    <mergeCell ref="C33:E34"/>
    <mergeCell ref="H33:H34"/>
    <mergeCell ref="I33:I34"/>
    <mergeCell ref="J33:L34"/>
    <mergeCell ref="A43:E43"/>
    <mergeCell ref="H43:L43"/>
    <mergeCell ref="A47:A48"/>
    <mergeCell ref="B47:B48"/>
    <mergeCell ref="C47:E48"/>
    <mergeCell ref="H47:H48"/>
    <mergeCell ref="I47:I48"/>
    <mergeCell ref="J47:L48"/>
    <mergeCell ref="C38:E38"/>
    <mergeCell ref="J38:L38"/>
    <mergeCell ref="C39:E39"/>
    <mergeCell ref="J39:L39"/>
    <mergeCell ref="C40:E40"/>
    <mergeCell ref="J40:L40"/>
    <mergeCell ref="C52:E52"/>
    <mergeCell ref="J52:L52"/>
    <mergeCell ref="C53:E53"/>
    <mergeCell ref="J53:L53"/>
    <mergeCell ref="C54:E54"/>
    <mergeCell ref="J54:L54"/>
    <mergeCell ref="C49:E49"/>
    <mergeCell ref="J49:L49"/>
    <mergeCell ref="C50:E50"/>
    <mergeCell ref="J50:L50"/>
    <mergeCell ref="C51:E51"/>
    <mergeCell ref="J51:L51"/>
    <mergeCell ref="C63:E63"/>
    <mergeCell ref="J63:L63"/>
    <mergeCell ref="C64:E64"/>
    <mergeCell ref="J64:L64"/>
    <mergeCell ref="C65:E65"/>
    <mergeCell ref="J65:L65"/>
    <mergeCell ref="A57:E57"/>
    <mergeCell ref="H57:L57"/>
    <mergeCell ref="A61:A62"/>
    <mergeCell ref="B61:B62"/>
    <mergeCell ref="C61:E62"/>
    <mergeCell ref="H61:H62"/>
    <mergeCell ref="I61:I62"/>
    <mergeCell ref="J61:L62"/>
    <mergeCell ref="A71:E71"/>
    <mergeCell ref="H71:L71"/>
    <mergeCell ref="A75:A76"/>
    <mergeCell ref="B75:B76"/>
    <mergeCell ref="C75:E76"/>
    <mergeCell ref="H75:H76"/>
    <mergeCell ref="I75:I76"/>
    <mergeCell ref="J75:L76"/>
    <mergeCell ref="C66:E66"/>
    <mergeCell ref="J66:L66"/>
    <mergeCell ref="C67:E67"/>
    <mergeCell ref="J67:L67"/>
    <mergeCell ref="C68:E68"/>
    <mergeCell ref="J68:L68"/>
    <mergeCell ref="C80:E80"/>
    <mergeCell ref="J80:L80"/>
    <mergeCell ref="C81:E81"/>
    <mergeCell ref="J81:L81"/>
    <mergeCell ref="C82:E82"/>
    <mergeCell ref="J82:L82"/>
    <mergeCell ref="C77:E77"/>
    <mergeCell ref="J77:L77"/>
    <mergeCell ref="C78:E78"/>
    <mergeCell ref="J78:L78"/>
    <mergeCell ref="C79:E79"/>
    <mergeCell ref="J79:L79"/>
  </mergeCells>
  <pageMargins left="0.23622047244094491" right="0.23622047244094491" top="0.23622047244094491" bottom="0.23622047244094491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30</vt:i4>
      </vt:variant>
    </vt:vector>
  </HeadingPairs>
  <TitlesOfParts>
    <vt:vector size="30" baseType="lpstr">
      <vt:lpstr>Лист1 (2)</vt:lpstr>
      <vt:lpstr>Лист1</vt:lpstr>
      <vt:lpstr>команда город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Свод город (Д)</vt:lpstr>
      <vt:lpstr>Свод город (Ю)</vt:lpstr>
      <vt:lpstr>Списки село</vt:lpstr>
      <vt:lpstr>Списки гор</vt:lpstr>
      <vt:lpstr>многоборье</vt:lpstr>
      <vt:lpstr>эстафета</vt:lpstr>
      <vt:lpstr>Итог ПСС</vt:lpstr>
      <vt:lpstr>Юноши</vt:lpstr>
      <vt:lpstr>Девушки</vt:lpstr>
      <vt:lpstr>Бег 1000 м</vt:lpstr>
      <vt:lpstr>ЛИЧНИКИ</vt:lpstr>
      <vt:lpstr>Бег 30 м</vt:lpstr>
      <vt:lpstr>Бег 60 м</vt:lpstr>
      <vt:lpstr>Подт Отж</vt:lpstr>
      <vt:lpstr>Подъем туловища</vt:lpstr>
      <vt:lpstr>Наклон вперед</vt:lpstr>
      <vt:lpstr>Прыжок с места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Пользователь</cp:lastModifiedBy>
  <cp:lastPrinted>2024-04-17T08:26:42Z</cp:lastPrinted>
  <dcterms:created xsi:type="dcterms:W3CDTF">2019-04-08T09:10:33Z</dcterms:created>
  <dcterms:modified xsi:type="dcterms:W3CDTF">2024-04-17T08:37:48Z</dcterms:modified>
</cp:coreProperties>
</file>